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chit\Downloads\"/>
    </mc:Choice>
  </mc:AlternateContent>
  <xr:revisionPtr revIDLastSave="0" documentId="13_ncr:1_{20378578-7123-4A09-986C-24E6EC42D5F1}" xr6:coauthVersionLast="47" xr6:coauthVersionMax="47" xr10:uidLastSave="{00000000-0000-0000-0000-000000000000}"/>
  <bookViews>
    <workbookView xWindow="45972" yWindow="-108" windowWidth="30936" windowHeight="16776" xr2:uid="{00000000-000D-0000-FFFF-FFFF00000000}"/>
  </bookViews>
  <sheets>
    <sheet name="評価版" sheetId="1" r:id="rId1"/>
    <sheet name="授業リスト(学位)" sheetId="8" r:id="rId2"/>
    <sheet name="授業リスト(学術院)" sheetId="18" r:id="rId3"/>
    <sheet name="授業リスト(大学院)" sheetId="19" r:id="rId4"/>
    <sheet name="授業以外リスト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  <c r="F18" i="1"/>
  <c r="E18" i="1"/>
  <c r="D18" i="1"/>
  <c r="C18" i="1"/>
  <c r="B18" i="1"/>
  <c r="B27" i="1" l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B35" i="1"/>
  <c r="C35" i="1"/>
  <c r="D35" i="1"/>
  <c r="E35" i="1"/>
  <c r="F35" i="1"/>
  <c r="G35" i="1"/>
  <c r="H35" i="1"/>
  <c r="I35" i="1"/>
  <c r="J35" i="1"/>
  <c r="K35" i="1"/>
  <c r="B36" i="1"/>
  <c r="C36" i="1"/>
  <c r="D36" i="1"/>
  <c r="E36" i="1"/>
  <c r="F36" i="1"/>
  <c r="G36" i="1"/>
  <c r="H36" i="1"/>
  <c r="I36" i="1"/>
  <c r="J36" i="1"/>
  <c r="K36" i="1"/>
  <c r="B37" i="1"/>
  <c r="C37" i="1"/>
  <c r="D37" i="1"/>
  <c r="E37" i="1"/>
  <c r="F37" i="1"/>
  <c r="G37" i="1"/>
  <c r="H37" i="1"/>
  <c r="I37" i="1"/>
  <c r="J37" i="1"/>
  <c r="K37" i="1"/>
  <c r="B38" i="1"/>
  <c r="C38" i="1"/>
  <c r="D38" i="1"/>
  <c r="E38" i="1"/>
  <c r="F38" i="1"/>
  <c r="G38" i="1"/>
  <c r="H38" i="1"/>
  <c r="I38" i="1"/>
  <c r="J38" i="1"/>
  <c r="K38" i="1"/>
  <c r="B39" i="1"/>
  <c r="C39" i="1"/>
  <c r="D39" i="1"/>
  <c r="E39" i="1"/>
  <c r="F39" i="1"/>
  <c r="G39" i="1"/>
  <c r="H39" i="1"/>
  <c r="I39" i="1"/>
  <c r="J39" i="1"/>
  <c r="K39" i="1"/>
  <c r="B40" i="1"/>
  <c r="C40" i="1"/>
  <c r="D40" i="1"/>
  <c r="E40" i="1"/>
  <c r="F40" i="1"/>
  <c r="G40" i="1"/>
  <c r="H40" i="1"/>
  <c r="I40" i="1"/>
  <c r="J40" i="1"/>
  <c r="K40" i="1"/>
  <c r="D26" i="1"/>
  <c r="C26" i="1"/>
  <c r="B26" i="1"/>
  <c r="E26" i="1"/>
  <c r="F26" i="1"/>
  <c r="G26" i="1"/>
  <c r="H26" i="1"/>
  <c r="I26" i="1"/>
  <c r="J26" i="1"/>
  <c r="K26" i="1"/>
  <c r="G15" i="1"/>
  <c r="H15" i="1"/>
  <c r="I15" i="1"/>
  <c r="J15" i="1"/>
  <c r="K15" i="1"/>
  <c r="K14" i="1"/>
  <c r="J14" i="1"/>
  <c r="I14" i="1"/>
  <c r="H14" i="1"/>
  <c r="G14" i="1"/>
  <c r="B11" i="1"/>
  <c r="C11" i="1"/>
  <c r="D11" i="1"/>
  <c r="E11" i="1"/>
  <c r="F11" i="1"/>
  <c r="G11" i="1"/>
  <c r="H11" i="1"/>
  <c r="I11" i="1"/>
  <c r="J11" i="1"/>
  <c r="K11" i="1"/>
  <c r="K10" i="1"/>
  <c r="J10" i="1"/>
  <c r="I10" i="1"/>
  <c r="H10" i="1"/>
  <c r="G10" i="1"/>
  <c r="F10" i="1"/>
  <c r="E10" i="1"/>
  <c r="D10" i="1"/>
  <c r="C10" i="1"/>
  <c r="B10" i="1"/>
  <c r="K6" i="9" l="1"/>
  <c r="J6" i="9"/>
  <c r="I6" i="9"/>
  <c r="H6" i="9"/>
  <c r="G6" i="9"/>
  <c r="K6" i="18"/>
  <c r="J6" i="18"/>
  <c r="I6" i="18"/>
  <c r="H6" i="18"/>
  <c r="G6" i="18"/>
  <c r="K24" i="1"/>
  <c r="J24" i="1"/>
  <c r="I24" i="1"/>
  <c r="H24" i="1"/>
  <c r="G24" i="1"/>
  <c r="K20" i="1"/>
  <c r="J20" i="1"/>
  <c r="I20" i="1"/>
  <c r="H20" i="1"/>
  <c r="G20" i="1"/>
  <c r="C16" i="1"/>
  <c r="D16" i="1"/>
  <c r="E16" i="1"/>
  <c r="F16" i="1"/>
  <c r="B16" i="1"/>
  <c r="K9" i="1"/>
  <c r="J9" i="1"/>
  <c r="I9" i="1"/>
  <c r="H9" i="1"/>
  <c r="G9" i="1"/>
  <c r="F9" i="1"/>
  <c r="E9" i="1"/>
  <c r="D9" i="1"/>
  <c r="C9" i="1"/>
  <c r="B9" i="1"/>
  <c r="L23" i="1" l="1"/>
  <c r="L15" i="1"/>
  <c r="C24" i="1"/>
  <c r="E24" i="1"/>
  <c r="B24" i="1"/>
  <c r="L22" i="1"/>
  <c r="C20" i="1"/>
  <c r="F24" i="1"/>
  <c r="I16" i="1"/>
  <c r="L19" i="1"/>
  <c r="B20" i="1"/>
  <c r="D24" i="1"/>
  <c r="E20" i="1"/>
  <c r="D20" i="1"/>
  <c r="F20" i="1"/>
  <c r="L18" i="1"/>
  <c r="H16" i="1"/>
  <c r="J16" i="1"/>
  <c r="L14" i="1"/>
  <c r="G16" i="1"/>
  <c r="K16" i="1"/>
  <c r="K8" i="1"/>
  <c r="L24" i="1" l="1"/>
  <c r="L20" i="1"/>
  <c r="L16" i="1"/>
  <c r="C41" i="1" l="1"/>
  <c r="D41" i="1"/>
  <c r="E41" i="1"/>
  <c r="F41" i="1"/>
  <c r="G41" i="1"/>
  <c r="H41" i="1"/>
  <c r="I41" i="1"/>
  <c r="J41" i="1"/>
  <c r="K41" i="1"/>
  <c r="B41" i="1"/>
  <c r="H8" i="1"/>
  <c r="I8" i="1"/>
  <c r="J8" i="1"/>
  <c r="G8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25" i="1"/>
  <c r="L43" i="1"/>
  <c r="L41" i="1" l="1"/>
  <c r="B12" i="1"/>
  <c r="B42" i="1" s="1"/>
  <c r="J12" i="1"/>
  <c r="I12" i="1"/>
  <c r="E12" i="1"/>
  <c r="D12" i="1"/>
  <c r="L10" i="1"/>
  <c r="C12" i="1"/>
  <c r="K12" i="1"/>
  <c r="H12" i="1"/>
  <c r="G12" i="1"/>
  <c r="G42" i="1" s="1"/>
  <c r="F12" i="1"/>
  <c r="F42" i="1" s="1"/>
  <c r="L11" i="1"/>
  <c r="C42" i="1" l="1"/>
  <c r="C44" i="1" s="1"/>
  <c r="D42" i="1"/>
  <c r="D44" i="1" s="1"/>
  <c r="E42" i="1"/>
  <c r="E44" i="1" s="1"/>
  <c r="H42" i="1"/>
  <c r="H44" i="1" s="1"/>
  <c r="B44" i="1"/>
  <c r="I42" i="1"/>
  <c r="I44" i="1" s="1"/>
  <c r="J42" i="1"/>
  <c r="J44" i="1" s="1"/>
  <c r="F44" i="1"/>
  <c r="K42" i="1"/>
  <c r="K44" i="1" s="1"/>
  <c r="G44" i="1"/>
  <c r="L12" i="1"/>
  <c r="L44" i="1" l="1"/>
  <c r="L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門間貴史</author>
  </authors>
  <commentList>
    <comment ref="A10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記入者はここから単位を取得した授業を選択してください</t>
        </r>
        <r>
          <rPr>
            <b/>
            <sz val="9"/>
            <color rgb="FF000000"/>
            <rFont val="MS P ゴシック"/>
            <charset val="128"/>
          </rPr>
          <t xml:space="preserve">
</t>
        </r>
      </text>
    </comment>
    <comment ref="A22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他学位プログラムで取得した単位については、各情報を直接入力してください</t>
        </r>
      </text>
    </comment>
  </commentList>
</comments>
</file>

<file path=xl/sharedStrings.xml><?xml version="1.0" encoding="utf-8"?>
<sst xmlns="http://schemas.openxmlformats.org/spreadsheetml/2006/main" count="657" uniqueCount="148">
  <si>
    <t>学籍番号　　　　　　　　　　　　　　　　　　</t>
    <rPh sb="0" eb="4">
      <t>ガクセキバンゴウ</t>
    </rPh>
    <phoneticPr fontId="1"/>
  </si>
  <si>
    <t>氏名　　　　　　　　　　　　　　　　　　　　</t>
    <rPh sb="0" eb="2">
      <t>シメイ</t>
    </rPh>
    <phoneticPr fontId="1"/>
  </si>
  <si>
    <t>科目名</t>
    <rPh sb="0" eb="3">
      <t>カモクメイ</t>
    </rPh>
    <phoneticPr fontId="1"/>
  </si>
  <si>
    <t>汎用コンピテンス</t>
    <rPh sb="0" eb="2">
      <t>ハンヨウ</t>
    </rPh>
    <phoneticPr fontId="1"/>
  </si>
  <si>
    <t>専門コンピテンス</t>
    <rPh sb="0" eb="2">
      <t>センモン</t>
    </rPh>
    <phoneticPr fontId="1"/>
  </si>
  <si>
    <t>コンピテンス
科目別合計</t>
    <rPh sb="7" eb="12">
      <t>カモクベツゴウケイ</t>
    </rPh>
    <phoneticPr fontId="1"/>
  </si>
  <si>
    <t>知の創成力</t>
    <rPh sb="0" eb="1">
      <t>チ</t>
    </rPh>
    <rPh sb="2" eb="5">
      <t>ソウセイリョク</t>
    </rPh>
    <phoneticPr fontId="1"/>
  </si>
  <si>
    <t>マネジメント能力</t>
    <rPh sb="6" eb="8">
      <t>ノウリョク</t>
    </rPh>
    <phoneticPr fontId="1"/>
  </si>
  <si>
    <t>コミュニケーション
能力</t>
    <rPh sb="10" eb="12">
      <t>ノウリョク</t>
    </rPh>
    <phoneticPr fontId="1"/>
  </si>
  <si>
    <t>リーダーシップ力</t>
    <rPh sb="7" eb="8">
      <t>リョク</t>
    </rPh>
    <phoneticPr fontId="1"/>
  </si>
  <si>
    <t>国際性</t>
    <rPh sb="0" eb="3">
      <t>コクサイセイ</t>
    </rPh>
    <phoneticPr fontId="1"/>
  </si>
  <si>
    <t>学位プログラム開設科目</t>
    <rPh sb="0" eb="2">
      <t>ガクイ</t>
    </rPh>
    <rPh sb="7" eb="9">
      <t>カイセツ</t>
    </rPh>
    <rPh sb="9" eb="11">
      <t>カモク</t>
    </rPh>
    <phoneticPr fontId="1"/>
  </si>
  <si>
    <t>小　計</t>
    <rPh sb="0" eb="1">
      <t>ショウ</t>
    </rPh>
    <rPh sb="2" eb="3">
      <t>ケイ</t>
    </rPh>
    <phoneticPr fontId="1"/>
  </si>
  <si>
    <t>学術院共通専門基盤科目</t>
    <phoneticPr fontId="1"/>
  </si>
  <si>
    <t>大学院共通科目</t>
    <rPh sb="0" eb="3">
      <t>ダイガクイン</t>
    </rPh>
    <rPh sb="3" eb="5">
      <t>キョウツウ</t>
    </rPh>
    <phoneticPr fontId="1"/>
  </si>
  <si>
    <t>他学位P開設科目</t>
    <rPh sb="0" eb="1">
      <t>ホカ</t>
    </rPh>
    <rPh sb="1" eb="3">
      <t>ガクイ</t>
    </rPh>
    <rPh sb="4" eb="6">
      <t>カイセツ</t>
    </rPh>
    <rPh sb="6" eb="8">
      <t>カモク</t>
    </rPh>
    <phoneticPr fontId="1"/>
  </si>
  <si>
    <t>授業科目以外の評価項目</t>
    <rPh sb="0" eb="6">
      <t>ジュギョウカモクイガイ</t>
    </rPh>
    <rPh sb="7" eb="11">
      <t>ヒョウカコウモク</t>
    </rPh>
    <phoneticPr fontId="1"/>
  </si>
  <si>
    <t>合　計</t>
    <rPh sb="0" eb="1">
      <t>ゴウ</t>
    </rPh>
    <rPh sb="2" eb="3">
      <t>ケイ</t>
    </rPh>
    <phoneticPr fontId="1"/>
  </si>
  <si>
    <t>達成基準</t>
    <rPh sb="0" eb="4">
      <t>タッセイキジュン</t>
    </rPh>
    <phoneticPr fontId="1"/>
  </si>
  <si>
    <t>達成状況</t>
  </si>
  <si>
    <t>A方法論</t>
    <rPh sb="1" eb="4">
      <t>ホウホウロン</t>
    </rPh>
    <phoneticPr fontId="1"/>
  </si>
  <si>
    <t>○</t>
  </si>
  <si>
    <t>B特講</t>
    <rPh sb="1" eb="3">
      <t>トッコウ</t>
    </rPh>
    <phoneticPr fontId="1"/>
  </si>
  <si>
    <t>C演習</t>
    <rPh sb="1" eb="3">
      <t>エンシュウ</t>
    </rPh>
    <phoneticPr fontId="1"/>
  </si>
  <si>
    <t>学術院専門コンピテンス</t>
    <rPh sb="0" eb="5">
      <t>ガクジュツインセンモン</t>
    </rPh>
    <phoneticPr fontId="1"/>
  </si>
  <si>
    <t>研究力</t>
  </si>
  <si>
    <t>専門知識</t>
  </si>
  <si>
    <t>倫理観</t>
  </si>
  <si>
    <t>人間総合科学基礎論</t>
    <phoneticPr fontId="1"/>
  </si>
  <si>
    <t>教育学理論研究</t>
  </si>
  <si>
    <t>次世代教育開発研究</t>
  </si>
  <si>
    <t>Theory of International Education</t>
  </si>
  <si>
    <t>武道学</t>
  </si>
  <si>
    <t>健康増進学特講</t>
  </si>
  <si>
    <t>トレーニング学</t>
  </si>
  <si>
    <t>Olympic and Paralympic History
(オリンピック・パラリンピック史)</t>
    <phoneticPr fontId="1"/>
  </si>
  <si>
    <t>研究のビジュアルデザイン</t>
  </si>
  <si>
    <t>スポーツ芸術表現学への招待</t>
  </si>
  <si>
    <t>大学を開くデザインプロデュース A</t>
  </si>
  <si>
    <t>大学を開くデザインプロデュース B</t>
  </si>
  <si>
    <t>大学を開くデザインプロデュース C</t>
  </si>
  <si>
    <t>世界遺産を科学する</t>
  </si>
  <si>
    <t>こころの神経科学</t>
  </si>
  <si>
    <t>神経科学先端セミナー1</t>
  </si>
  <si>
    <t>医科学セミナーI(ブレインサイエンス)</t>
  </si>
  <si>
    <t>医科学セミナーII(生化学、分子生物学)</t>
  </si>
  <si>
    <t>医科学セミナーIII(免疫学)</t>
  </si>
  <si>
    <t>医科学セミナーIV(プライマリケア)</t>
  </si>
  <si>
    <t>医科学セミナーVII（臨床研究セミナー）</t>
  </si>
  <si>
    <t>医科学セミナー基礎</t>
  </si>
  <si>
    <t>社会医学概論</t>
  </si>
  <si>
    <t>カウンセリング方法論基礎Ⅰ</t>
  </si>
  <si>
    <t>リハビリテーション方法論基礎Ⅰ</t>
  </si>
  <si>
    <t>スポーツ・ヘルスプロモーション方法論</t>
  </si>
  <si>
    <t>Research  Foundation</t>
  </si>
  <si>
    <t>研究者のための学術情報流通論</t>
  </si>
  <si>
    <t>音響メディア情報</t>
  </si>
  <si>
    <t>情報アクセス</t>
  </si>
  <si>
    <t>応用倫理</t>
  </si>
  <si>
    <t>環境倫理学概論</t>
  </si>
  <si>
    <t>研究倫理</t>
  </si>
  <si>
    <t>生命倫理学</t>
  </si>
  <si>
    <t>企業と技術者の倫理</t>
  </si>
  <si>
    <t>テクニカルコミュニケーション</t>
  </si>
  <si>
    <t>英語発表</t>
  </si>
  <si>
    <t>異分野コミュニケーションのためのプレゼンテーションバトル</t>
    <phoneticPr fontId="1"/>
  </si>
  <si>
    <t>Global Communication Skills
Training</t>
  </si>
  <si>
    <t>サイエンスコミュニケーション概論</t>
  </si>
  <si>
    <t>サイエンスコミュニケーション特論</t>
  </si>
  <si>
    <t>サイエンスコミュニケータ養成実践講座</t>
  </si>
  <si>
    <t>人文知コミュニケーション:人文社会
科学と自然科学の壁を超える</t>
  </si>
  <si>
    <t>21世紀的中国 ―現代中国的多相―</t>
  </si>
  <si>
    <t>国際研究プロジェクト</t>
  </si>
  <si>
    <t>国際インターンシップ</t>
  </si>
  <si>
    <t>地球規模課題と国際社会:食料問題</t>
  </si>
  <si>
    <t>地球規模課題と国際社会:海洋環境変
動と生命</t>
  </si>
  <si>
    <t>地球規模課題と国際社会:社会脳</t>
  </si>
  <si>
    <t>地球規模課題と国際社会：感染症・保健医療問題</t>
    <phoneticPr fontId="1"/>
  </si>
  <si>
    <t>地球規模課題と国際社会：社会問題</t>
  </si>
  <si>
    <t>地球規模課題と国際社会：環境汚染と健康影響</t>
  </si>
  <si>
    <t>地球規模課題と国際社会：環境・エネルギー</t>
    <phoneticPr fontId="1"/>
  </si>
  <si>
    <t>JAPICアドバンストディスカッションコースI-流動化する世界とこれからの日本</t>
    <phoneticPr fontId="1"/>
  </si>
  <si>
    <t>JAPICアドバンストディスカッションコースIII-テクノロジーとグローバルで拓く未来</t>
    <phoneticPr fontId="1"/>
  </si>
  <si>
    <t>ダイバーシティとSOGI/LGBT+</t>
  </si>
  <si>
    <t>ワークライフミックス - モーハウスに学ぶパラダイムシフト</t>
  </si>
  <si>
    <t>魅力ある理科教員になるための生物・地学実験</t>
    <phoneticPr fontId="1"/>
  </si>
  <si>
    <t>アクセシビリティリーダー特論</t>
  </si>
  <si>
    <t>脳の多様性とセルフマネジメント</t>
  </si>
  <si>
    <t>筑波クリエティブ・キャンプ・アドバンスト</t>
  </si>
  <si>
    <t>博士のキャリアパス</t>
  </si>
  <si>
    <t>生物多様性と地球環境</t>
  </si>
  <si>
    <t>内部共生と生物進化</t>
  </si>
  <si>
    <t>海洋生物の世界と海洋環境講座</t>
  </si>
  <si>
    <t>科学的発見と創造性</t>
  </si>
  <si>
    <t>自然災害にどう向き合うか</t>
  </si>
  <si>
    <t>「考える」動物としての人間-東西哲
学からの考察</t>
  </si>
  <si>
    <t>21世紀と宗教</t>
  </si>
  <si>
    <t>UT-Top Academist’s Lecture</t>
  </si>
  <si>
    <t>塑造実習</t>
  </si>
  <si>
    <t>コミュニケーションアート&amp;デザインA</t>
  </si>
  <si>
    <t>コミュニケーションアート&amp;デザインB</t>
  </si>
  <si>
    <t>日本画実習</t>
  </si>
  <si>
    <t>ヨーガコース</t>
  </si>
  <si>
    <t>絵画実習A</t>
  </si>
  <si>
    <t>現代アート入門</t>
  </si>
  <si>
    <t>大学院体育IIIa</t>
  </si>
  <si>
    <t>大学院体育IIIb</t>
  </si>
  <si>
    <t>大学院体育IIIc</t>
  </si>
  <si>
    <t>大学院体育IVa</t>
  </si>
  <si>
    <t>大学院体育IVb</t>
  </si>
  <si>
    <t>大学院体育IVc</t>
  </si>
  <si>
    <t>大学院体育Va</t>
  </si>
  <si>
    <t>大学院体育Vb</t>
  </si>
  <si>
    <t>大学院体育Vc</t>
  </si>
  <si>
    <t>学会発表</t>
    <rPh sb="0" eb="4">
      <t>ガッカイハッピョウ</t>
    </rPh>
    <phoneticPr fontId="1"/>
  </si>
  <si>
    <t>　</t>
  </si>
  <si>
    <t>TA経験</t>
    <rPh sb="2" eb="4">
      <t>ケイケン</t>
    </rPh>
    <phoneticPr fontId="1"/>
  </si>
  <si>
    <t>国外での活動経験</t>
    <rPh sb="0" eb="2">
      <t>コクガイ</t>
    </rPh>
    <rPh sb="4" eb="8">
      <t>カツドウケイケン</t>
    </rPh>
    <phoneticPr fontId="1"/>
  </si>
  <si>
    <t>INFOSS情報倫理、APRIN e-learning</t>
    <rPh sb="6" eb="10">
      <t>ジョウホウリンリ</t>
    </rPh>
    <phoneticPr fontId="1"/>
  </si>
  <si>
    <t>コンピテンス評価表用授業リスト：学位P開設科目（●●学位プログラム・〇〇課程）</t>
    <rPh sb="6" eb="8">
      <t>ヒョウカ</t>
    </rPh>
    <rPh sb="8" eb="9">
      <t>ヒョウ</t>
    </rPh>
    <rPh sb="9" eb="10">
      <t>ヨウ</t>
    </rPh>
    <rPh sb="10" eb="12">
      <t>ジュギョウ</t>
    </rPh>
    <rPh sb="16" eb="18">
      <t>ガクイ</t>
    </rPh>
    <rPh sb="19" eb="21">
      <t>カイセツ</t>
    </rPh>
    <rPh sb="21" eb="23">
      <t>カモク</t>
    </rPh>
    <rPh sb="26" eb="28">
      <t>ガクイ</t>
    </rPh>
    <rPh sb="36" eb="38">
      <t>カテイ</t>
    </rPh>
    <phoneticPr fontId="1"/>
  </si>
  <si>
    <t>コンピテンス評価表用授業リスト：学術院共通専門基盤科目（●●学位プログラム・〇〇課程）</t>
    <rPh sb="6" eb="8">
      <t>ヒョウカ</t>
    </rPh>
    <rPh sb="8" eb="9">
      <t>ヒョウ</t>
    </rPh>
    <rPh sb="9" eb="10">
      <t>ヨウ</t>
    </rPh>
    <rPh sb="10" eb="12">
      <t>ジュギョウ</t>
    </rPh>
    <rPh sb="16" eb="27">
      <t>ガクジュツインキョウツウセンモンキバンカモク</t>
    </rPh>
    <rPh sb="30" eb="32">
      <t>ガクイ</t>
    </rPh>
    <rPh sb="40" eb="42">
      <t>カテイ</t>
    </rPh>
    <phoneticPr fontId="1"/>
  </si>
  <si>
    <t>コンピテンス評価表用授業リスト：大学院共通科目</t>
    <rPh sb="6" eb="8">
      <t>ヒョウカ</t>
    </rPh>
    <rPh sb="8" eb="9">
      <t>ヒョウ</t>
    </rPh>
    <rPh sb="9" eb="10">
      <t>ヨウ</t>
    </rPh>
    <rPh sb="10" eb="12">
      <t>ジュギョウ</t>
    </rPh>
    <rPh sb="16" eb="19">
      <t>ダイガクイン</t>
    </rPh>
    <rPh sb="19" eb="21">
      <t>キョウツウ</t>
    </rPh>
    <rPh sb="21" eb="23">
      <t>カモク</t>
    </rPh>
    <phoneticPr fontId="1"/>
  </si>
  <si>
    <t>世界遺産学特別研究</t>
    <rPh sb="0" eb="4">
      <t xml:space="preserve">セカイイサン </t>
    </rPh>
    <rPh sb="4" eb="5">
      <t xml:space="preserve">ガク </t>
    </rPh>
    <rPh sb="5" eb="7">
      <t xml:space="preserve">トクベツ </t>
    </rPh>
    <rPh sb="7" eb="9">
      <t xml:space="preserve">ケンキュウ </t>
    </rPh>
    <phoneticPr fontId="1"/>
  </si>
  <si>
    <t>共通知の展開力</t>
    <rPh sb="0" eb="2">
      <t xml:space="preserve">キョウツウ </t>
    </rPh>
    <rPh sb="2" eb="3">
      <t xml:space="preserve">チ </t>
    </rPh>
    <rPh sb="4" eb="6">
      <t xml:space="preserve">テンカイ </t>
    </rPh>
    <rPh sb="6" eb="7">
      <t xml:space="preserve">リョク </t>
    </rPh>
    <phoneticPr fontId="1"/>
  </si>
  <si>
    <t>専門知の創造力</t>
    <rPh sb="0" eb="3">
      <t>センモンチシキ</t>
    </rPh>
    <rPh sb="4" eb="7">
      <t xml:space="preserve">ソウゾウリョク </t>
    </rPh>
    <phoneticPr fontId="1"/>
  </si>
  <si>
    <t>共通技能の展開力</t>
    <rPh sb="0" eb="2">
      <t xml:space="preserve">キョウツウ </t>
    </rPh>
    <rPh sb="2" eb="4">
      <t xml:space="preserve">ギノウ </t>
    </rPh>
    <rPh sb="5" eb="8">
      <t xml:space="preserve">テンカイリョク </t>
    </rPh>
    <phoneticPr fontId="1"/>
  </si>
  <si>
    <t>専門技能の開発力</t>
    <rPh sb="0" eb="4">
      <t xml:space="preserve">センモンギノウ </t>
    </rPh>
    <rPh sb="5" eb="8">
      <t xml:space="preserve">カイハツリョク </t>
    </rPh>
    <phoneticPr fontId="1"/>
  </si>
  <si>
    <t>国際的開発力</t>
    <rPh sb="0" eb="3">
      <t xml:space="preserve">コクサイテキ </t>
    </rPh>
    <rPh sb="3" eb="6">
      <t xml:space="preserve">カイハツリョク </t>
    </rPh>
    <phoneticPr fontId="1"/>
  </si>
  <si>
    <t>シンポジウム、ワークショップの参加</t>
    <rPh sb="15" eb="17">
      <t xml:space="preserve">サンカ </t>
    </rPh>
    <phoneticPr fontId="1"/>
  </si>
  <si>
    <t>シンポジウム、ワークショップの企画運営</t>
    <rPh sb="14" eb="15">
      <t xml:space="preserve">ノキカク </t>
    </rPh>
    <rPh sb="17" eb="19">
      <t xml:space="preserve">ウンエイ </t>
    </rPh>
    <phoneticPr fontId="1"/>
  </si>
  <si>
    <t>国際会議への参加</t>
    <rPh sb="0" eb="2">
      <t xml:space="preserve">コクサイ </t>
    </rPh>
    <rPh sb="2" eb="4">
      <t xml:space="preserve">カイギ </t>
    </rPh>
    <phoneticPr fontId="1"/>
  </si>
  <si>
    <t>コンピテンス評価表用授業以外リスト（世界遺産学学位プログラム・博士後期課程）</t>
    <rPh sb="6" eb="8">
      <t>ヒョウカ</t>
    </rPh>
    <rPh sb="8" eb="9">
      <t>ヒョウ</t>
    </rPh>
    <rPh sb="9" eb="10">
      <t>ヨウ</t>
    </rPh>
    <rPh sb="10" eb="12">
      <t>ジュギョウ</t>
    </rPh>
    <rPh sb="12" eb="14">
      <t>イガイ</t>
    </rPh>
    <rPh sb="18" eb="22">
      <t xml:space="preserve">セカイイサン </t>
    </rPh>
    <rPh sb="22" eb="23">
      <t xml:space="preserve">ガク </t>
    </rPh>
    <rPh sb="23" eb="25">
      <t>ガクイ</t>
    </rPh>
    <rPh sb="31" eb="33">
      <t xml:space="preserve">ハカセ </t>
    </rPh>
    <rPh sb="33" eb="35">
      <t xml:space="preserve">コウキ </t>
    </rPh>
    <rPh sb="35" eb="37">
      <t>カテイ</t>
    </rPh>
    <phoneticPr fontId="1"/>
  </si>
  <si>
    <t>コンピテンス評価表（世界遺産学学位プログラム・博士後期課程）</t>
    <rPh sb="6" eb="8">
      <t>ヒョウカ</t>
    </rPh>
    <rPh sb="8" eb="9">
      <t>ヒョウ</t>
    </rPh>
    <rPh sb="10" eb="14">
      <t xml:space="preserve">セカイイサン </t>
    </rPh>
    <rPh sb="14" eb="15">
      <t xml:space="preserve">ガク </t>
    </rPh>
    <rPh sb="15" eb="17">
      <t>ガクイ</t>
    </rPh>
    <rPh sb="23" eb="25">
      <t xml:space="preserve">ハカセ </t>
    </rPh>
    <rPh sb="25" eb="27">
      <t xml:space="preserve">コウキ </t>
    </rPh>
    <rPh sb="27" eb="29">
      <t>カテイ</t>
    </rPh>
    <phoneticPr fontId="1"/>
  </si>
  <si>
    <t>INFOSS情報倫理、APRIN e-learning</t>
    <phoneticPr fontId="1"/>
  </si>
  <si>
    <t>FDプログラムの参加</t>
  </si>
  <si>
    <t>TA/TF経験</t>
    <rPh sb="5" eb="7">
      <t>ケイケン</t>
    </rPh>
    <phoneticPr fontId="1"/>
  </si>
  <si>
    <t>社会活動参加</t>
    <rPh sb="0" eb="2">
      <t xml:space="preserve">シャカイ </t>
    </rPh>
    <rPh sb="2" eb="4">
      <t xml:space="preserve">カツドウ </t>
    </rPh>
    <rPh sb="4" eb="6">
      <t xml:space="preserve">サンカ </t>
    </rPh>
    <phoneticPr fontId="1"/>
  </si>
  <si>
    <t>学会発表（海外）</t>
    <rPh sb="0" eb="4">
      <t>ガッカイハッピョウ</t>
    </rPh>
    <phoneticPr fontId="1"/>
  </si>
  <si>
    <t>学会発表（国内）</t>
    <rPh sb="0" eb="2">
      <t xml:space="preserve">ガッカイ </t>
    </rPh>
    <rPh sb="2" eb="3">
      <t xml:space="preserve">ハッピョウ </t>
    </rPh>
    <rPh sb="4" eb="5">
      <t xml:space="preserve">（コクナイ </t>
    </rPh>
    <rPh sb="7" eb="8">
      <t xml:space="preserve">（コクナイ </t>
    </rPh>
    <phoneticPr fontId="1"/>
  </si>
  <si>
    <t>学術論文の掲載（海外）</t>
    <rPh sb="0" eb="1">
      <t xml:space="preserve">ガクジュツ </t>
    </rPh>
    <rPh sb="2" eb="4">
      <t xml:space="preserve">ロンブン </t>
    </rPh>
    <rPh sb="8" eb="10">
      <t xml:space="preserve">カイガイ </t>
    </rPh>
    <phoneticPr fontId="1"/>
  </si>
  <si>
    <t>学術論文の掲載（国内）</t>
    <rPh sb="0" eb="2">
      <t xml:space="preserve">ガクジュツロンブンノ </t>
    </rPh>
    <rPh sb="5" eb="6">
      <t xml:space="preserve">ケイサイ </t>
    </rPh>
    <rPh sb="7" eb="8">
      <t>（</t>
    </rPh>
    <rPh sb="8" eb="10">
      <t xml:space="preserve">コクナイ </t>
    </rPh>
    <phoneticPr fontId="1"/>
  </si>
  <si>
    <t>国内の調査研究</t>
    <rPh sb="0" eb="2">
      <t xml:space="preserve">コクナイ </t>
    </rPh>
    <rPh sb="3" eb="5">
      <t xml:space="preserve">チョウサ </t>
    </rPh>
    <rPh sb="5" eb="7">
      <t xml:space="preserve">ケンキュウ </t>
    </rPh>
    <phoneticPr fontId="1"/>
  </si>
  <si>
    <t>国外の調査研究</t>
    <rPh sb="0" eb="2">
      <t>コクガイ</t>
    </rPh>
    <rPh sb="3" eb="5">
      <t xml:space="preserve">チョウサ </t>
    </rPh>
    <rPh sb="5" eb="7">
      <t xml:space="preserve">ケンキュウ </t>
    </rPh>
    <phoneticPr fontId="1"/>
  </si>
  <si>
    <t>留学（短期）</t>
    <rPh sb="0" eb="2">
      <t xml:space="preserve">リュウガク </t>
    </rPh>
    <rPh sb="3" eb="5">
      <t xml:space="preserve">タンキ </t>
    </rPh>
    <phoneticPr fontId="1"/>
  </si>
  <si>
    <t>留学（長期1年程度）</t>
    <rPh sb="0" eb="1">
      <t xml:space="preserve">リュウガク </t>
    </rPh>
    <rPh sb="2" eb="3">
      <t xml:space="preserve">（チョウキ </t>
    </rPh>
    <phoneticPr fontId="1"/>
  </si>
  <si>
    <t>留学（オンライン）</t>
    <rPh sb="0" eb="2">
      <t xml:space="preserve">リュウガク </t>
    </rPh>
    <phoneticPr fontId="1"/>
  </si>
  <si>
    <t>心理統計学特講</t>
    <phoneticPr fontId="1"/>
  </si>
  <si>
    <r>
      <rPr>
        <sz val="10"/>
        <color theme="1"/>
        <rFont val="ＭＳ Ｐゴシック"/>
        <family val="3"/>
        <charset val="128"/>
      </rPr>
      <t>コミュニケーション</t>
    </r>
    <r>
      <rPr>
        <sz val="11"/>
        <color theme="1"/>
        <rFont val="ＭＳ Ｐゴシック"/>
        <family val="3"/>
        <charset val="128"/>
      </rPr>
      <t xml:space="preserve">
能力</t>
    </r>
    <rPh sb="10" eb="12">
      <t>ノウリョク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</si>
</sst>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9"/>
      <color rgb="FF000000"/>
      <name val="MS P ゴシック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4" borderId="34" xfId="0" applyFont="1" applyFill="1" applyBorder="1" applyAlignment="1">
      <alignment vertical="center" textRotation="255"/>
    </xf>
    <xf numFmtId="0" fontId="2" fillId="4" borderId="14" xfId="0" applyFont="1" applyFill="1" applyBorder="1" applyAlignment="1">
      <alignment vertical="center" textRotation="255"/>
    </xf>
    <xf numFmtId="0" fontId="2" fillId="4" borderId="14" xfId="0" applyFont="1" applyFill="1" applyBorder="1" applyAlignment="1">
      <alignment vertical="center" textRotation="255" wrapText="1"/>
    </xf>
    <xf numFmtId="0" fontId="2" fillId="4" borderId="15" xfId="0" applyFont="1" applyFill="1" applyBorder="1" applyAlignment="1">
      <alignment vertical="center" textRotation="255"/>
    </xf>
    <xf numFmtId="0" fontId="2" fillId="2" borderId="27" xfId="0" applyFont="1" applyFill="1" applyBorder="1">
      <alignment vertical="center"/>
    </xf>
    <xf numFmtId="0" fontId="2" fillId="5" borderId="25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5" borderId="1" xfId="0" applyFont="1" applyFill="1" applyBorder="1">
      <alignment vertical="center"/>
    </xf>
    <xf numFmtId="176" fontId="2" fillId="5" borderId="31" xfId="0" applyNumberFormat="1" applyFont="1" applyFill="1" applyBorder="1">
      <alignment vertical="center"/>
    </xf>
    <xf numFmtId="0" fontId="2" fillId="4" borderId="32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33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8" borderId="29" xfId="0" applyFont="1" applyFill="1" applyBorder="1" applyAlignment="1">
      <alignment horizontal="center" vertical="center" textRotation="255" wrapText="1"/>
    </xf>
    <xf numFmtId="0" fontId="8" fillId="8" borderId="23" xfId="0" applyFont="1" applyFill="1" applyBorder="1" applyAlignment="1">
      <alignment horizontal="center" vertical="center" textRotation="255" wrapText="1"/>
    </xf>
    <xf numFmtId="0" fontId="8" fillId="8" borderId="24" xfId="0" applyFont="1" applyFill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>
      <alignment vertical="center"/>
    </xf>
    <xf numFmtId="0" fontId="8" fillId="8" borderId="1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8" borderId="11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vertical="center" shrinkToFit="1"/>
    </xf>
    <xf numFmtId="0" fontId="8" fillId="0" borderId="11" xfId="0" applyFont="1" applyBorder="1" applyAlignment="1">
      <alignment vertical="center" wrapText="1" shrinkToFit="1"/>
    </xf>
    <xf numFmtId="0" fontId="2" fillId="8" borderId="2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vertical="center" shrinkToFit="1"/>
    </xf>
    <xf numFmtId="0" fontId="8" fillId="8" borderId="34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5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6" fillId="0" borderId="32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 textRotation="255"/>
    </xf>
    <xf numFmtId="0" fontId="2" fillId="6" borderId="28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176" fontId="2" fillId="6" borderId="29" xfId="0" applyNumberFormat="1" applyFont="1" applyFill="1" applyBorder="1" applyAlignment="1">
      <alignment horizontal="center" vertical="center"/>
    </xf>
    <xf numFmtId="176" fontId="2" fillId="6" borderId="23" xfId="0" applyNumberFormat="1" applyFont="1" applyFill="1" applyBorder="1" applyAlignment="1">
      <alignment horizontal="center" vertical="center"/>
    </xf>
    <xf numFmtId="176" fontId="2" fillId="6" borderId="24" xfId="0" applyNumberFormat="1" applyFont="1" applyFill="1" applyBorder="1" applyAlignment="1">
      <alignment horizontal="center" vertical="center"/>
    </xf>
    <xf numFmtId="176" fontId="2" fillId="7" borderId="13" xfId="0" applyNumberFormat="1" applyFont="1" applyFill="1" applyBorder="1" applyAlignment="1">
      <alignment horizontal="center" vertical="center"/>
    </xf>
    <xf numFmtId="176" fontId="2" fillId="7" borderId="23" xfId="0" applyNumberFormat="1" applyFont="1" applyFill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34" xfId="0" applyFont="1" applyBorder="1" applyAlignment="1">
      <alignment vertical="center" shrinkToFit="1"/>
    </xf>
    <xf numFmtId="0" fontId="2" fillId="7" borderId="37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2" fillId="3" borderId="20" xfId="0" applyFont="1" applyFill="1" applyBorder="1" applyAlignment="1">
      <alignment horizontal="center" vertical="center" textRotation="255"/>
    </xf>
    <xf numFmtId="0" fontId="2" fillId="3" borderId="25" xfId="0" applyFont="1" applyFill="1" applyBorder="1" applyAlignment="1">
      <alignment horizontal="center" vertical="center" textRotation="255"/>
    </xf>
    <xf numFmtId="0" fontId="2" fillId="3" borderId="28" xfId="0" applyFont="1" applyFill="1" applyBorder="1" applyAlignment="1">
      <alignment horizontal="center" vertical="center" textRotation="255"/>
    </xf>
    <xf numFmtId="0" fontId="2" fillId="5" borderId="1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2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vertical="center" wrapText="1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5" borderId="1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2" fillId="0" borderId="11" xfId="0" applyFont="1" applyBorder="1" applyAlignment="1" applyProtection="1">
      <alignment vertical="center" wrapText="1" shrinkToFit="1"/>
      <protection locked="0"/>
    </xf>
    <xf numFmtId="0" fontId="2" fillId="0" borderId="16" xfId="0" applyFont="1" applyBorder="1" applyAlignment="1" applyProtection="1">
      <alignment vertical="center" wrapText="1" shrinkToFit="1"/>
      <protection locked="0"/>
    </xf>
    <xf numFmtId="0" fontId="2" fillId="6" borderId="34" xfId="0" applyFont="1" applyFill="1" applyBorder="1" applyAlignment="1">
      <alignment vertical="center" textRotation="255"/>
    </xf>
    <xf numFmtId="0" fontId="2" fillId="6" borderId="14" xfId="0" applyFont="1" applyFill="1" applyBorder="1" applyAlignment="1">
      <alignment vertical="center" textRotation="255"/>
    </xf>
    <xf numFmtId="0" fontId="2" fillId="6" borderId="14" xfId="0" applyFont="1" applyFill="1" applyBorder="1" applyAlignment="1">
      <alignment vertical="center" textRotation="255" wrapText="1"/>
    </xf>
    <xf numFmtId="0" fontId="2" fillId="6" borderId="15" xfId="0" applyFont="1" applyFill="1" applyBorder="1" applyAlignment="1">
      <alignment vertical="center" textRotation="255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6" borderId="37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vertical="center" textRotation="255"/>
    </xf>
    <xf numFmtId="0" fontId="8" fillId="3" borderId="14" xfId="0" applyFont="1" applyFill="1" applyBorder="1" applyAlignment="1">
      <alignment vertical="center" textRotation="255"/>
    </xf>
    <xf numFmtId="0" fontId="8" fillId="3" borderId="15" xfId="0" applyFont="1" applyFill="1" applyBorder="1" applyAlignment="1">
      <alignment vertical="center" textRotation="255"/>
    </xf>
    <xf numFmtId="0" fontId="2" fillId="0" borderId="32" xfId="0" applyFont="1" applyBorder="1" applyAlignment="1">
      <alignment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 textRotation="255" wrapText="1"/>
    </xf>
    <xf numFmtId="0" fontId="2" fillId="5" borderId="36" xfId="0" applyFont="1" applyFill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6" borderId="37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266700</xdr:rowOff>
    </xdr:from>
    <xdr:to>
      <xdr:col>5</xdr:col>
      <xdr:colOff>600075</xdr:colOff>
      <xdr:row>5</xdr:row>
      <xdr:rowOff>1095375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191250" y="1447800"/>
          <a:ext cx="1152525" cy="828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L44"/>
  <sheetViews>
    <sheetView tabSelected="1" zoomScaleNormal="100" workbookViewId="0">
      <selection activeCell="B4" sqref="B4"/>
    </sheetView>
  </sheetViews>
  <sheetFormatPr defaultColWidth="8.80859375" defaultRowHeight="17.7"/>
  <cols>
    <col min="1" max="1" width="28.47265625" customWidth="1"/>
    <col min="2" max="11" width="9" style="134"/>
  </cols>
  <sheetData>
    <row r="2" spans="1:12" ht="25.8">
      <c r="A2" s="177" t="s">
        <v>132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ht="15" customHeight="1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33.75" customHeight="1">
      <c r="H4" s="179" t="s">
        <v>0</v>
      </c>
      <c r="I4" s="180"/>
      <c r="J4" s="180"/>
      <c r="K4" s="180"/>
      <c r="L4" s="180"/>
    </row>
    <row r="5" spans="1:12" ht="33.75" customHeight="1">
      <c r="H5" s="179" t="s">
        <v>1</v>
      </c>
      <c r="I5" s="180"/>
      <c r="J5" s="180"/>
      <c r="K5" s="180"/>
      <c r="L5" s="180"/>
    </row>
    <row r="6" spans="1:12" ht="15" customHeight="1" thickBot="1"/>
    <row r="7" spans="1:12" ht="19.5" customHeight="1" thickBot="1">
      <c r="A7" s="184" t="s">
        <v>2</v>
      </c>
      <c r="B7" s="181" t="s">
        <v>3</v>
      </c>
      <c r="C7" s="182"/>
      <c r="D7" s="182"/>
      <c r="E7" s="182"/>
      <c r="F7" s="183"/>
      <c r="G7" s="186" t="s">
        <v>4</v>
      </c>
      <c r="H7" s="187"/>
      <c r="I7" s="187"/>
      <c r="J7" s="187"/>
      <c r="K7" s="187"/>
      <c r="L7" s="175" t="s">
        <v>5</v>
      </c>
    </row>
    <row r="8" spans="1:12" ht="104.1" thickBot="1">
      <c r="A8" s="185"/>
      <c r="B8" s="109" t="s">
        <v>6</v>
      </c>
      <c r="C8" s="110" t="s">
        <v>7</v>
      </c>
      <c r="D8" s="111" t="s">
        <v>147</v>
      </c>
      <c r="E8" s="110" t="s">
        <v>9</v>
      </c>
      <c r="F8" s="112" t="s">
        <v>10</v>
      </c>
      <c r="G8" s="68" t="str">
        <f>('授業リスト(学位)'!G$6)&amp;""</f>
        <v>共通知の展開力</v>
      </c>
      <c r="H8" s="68" t="str">
        <f>('授業リスト(学位)'!H$6)&amp;""</f>
        <v>専門知の創造力</v>
      </c>
      <c r="I8" s="68" t="str">
        <f>('授業リスト(学位)'!I$6)&amp;""</f>
        <v>共通技能の展開力</v>
      </c>
      <c r="J8" s="68" t="str">
        <f>('授業リスト(学位)'!J$6)&amp;""</f>
        <v>専門技能の開発力</v>
      </c>
      <c r="K8" s="68" t="str">
        <f>('授業リスト(学位)'!K$6)&amp;""</f>
        <v>国際的開発力</v>
      </c>
      <c r="L8" s="176"/>
    </row>
    <row r="9" spans="1:12">
      <c r="A9" s="100" t="s">
        <v>11</v>
      </c>
      <c r="B9" s="10" t="str">
        <f>IF(ISERROR(VLOOKUP($A9,'授業リスト(学位)'!$A$7:$L$16,5,FALSE)),"",IF(VLOOKUP($A9,'授業リスト(学位)'!$A$7:$L$16,5,FALSE)=0,"",VLOOKUP($A9,'授業リスト(学位)'!$A$7:$L$16,5,FALSE)))</f>
        <v/>
      </c>
      <c r="C9" s="11" t="str">
        <f>IF(ISERROR(VLOOKUP($A9,'授業リスト(学位)'!$A$7:$L$16,6,FALSE)),"",IF(VLOOKUP($A9,'授業リスト(学位)'!$A$7:$L$16,6,FALSE)=0,"",VLOOKUP($A9,'授業リスト(学位)'!$A$7:$L$16,6,FALSE)))</f>
        <v/>
      </c>
      <c r="D9" s="11" t="str">
        <f>IF(ISERROR(VLOOKUP($A9,'授業リスト(学位)'!$A$7:$L$16,7,FALSE)),"",IF(VLOOKUP($A9,'授業リスト(学位)'!$A$7:$L$16,7,FALSE)=0,"",VLOOKUP($A9,'授業リスト(学位)'!$A$7:$L$16,7,FALSE)))</f>
        <v/>
      </c>
      <c r="E9" s="11" t="str">
        <f>IF(ISERROR(VLOOKUP($A9,'授業リスト(学位)'!$A$7:$L$16,8,FALSE)),"",IF(VLOOKUP($A9,'授業リスト(学位)'!$A$7:$L$16,8,FALSE)=0,"",VLOOKUP($A9,'授業リスト(学位)'!$A$7:$L$16,8,FALSE)))</f>
        <v/>
      </c>
      <c r="F9" s="12" t="str">
        <f>IF(ISERROR(VLOOKUP($A9,'授業リスト(学位)'!$A$7:$L$16,9,FALSE)),"",IF(VLOOKUP($A9,'授業リスト(学位)'!$A$7:$L$16,9,FALSE)=0,"",VLOOKUP($A9,'授業リスト(学位)'!$A$7:$L$16,9,FALSE)))</f>
        <v/>
      </c>
      <c r="G9" s="13" t="str">
        <f>IF(ISERROR(VLOOKUP($A9,'授業リスト(学位)'!$A$7:$L$16,10,FALSE)),"",IF(VLOOKUP($A9,'授業リスト(学位)'!$A$7:$L$16,10,FALSE)=0,"",VLOOKUP($A9,'授業リスト(学位)'!$A$7:$L$16,10,FALSE)))</f>
        <v/>
      </c>
      <c r="H9" s="14" t="str">
        <f>IF(ISERROR(VLOOKUP($A9,'授業リスト(学位)'!$A$7:$L$16,11,FALSE)),"",IF(VLOOKUP($A9,'授業リスト(学位)'!$A$7:$L$16,11,FALSE)=0,"",VLOOKUP($A9,'授業リスト(学位)'!$A$7:$L$16,11,FALSE)))</f>
        <v/>
      </c>
      <c r="I9" s="14" t="str">
        <f>IF(ISERROR(VLOOKUP($A9,'授業リスト(学位)'!$A$7:$L$16,12,FALSE)),"",IF(VLOOKUP($A9,'授業リスト(学位)'!$A$7:$L$16,12,FALSE)=0,"",VLOOKUP($A9,'授業リスト(学位)'!$A$7:$L$16,12,FALSE)))</f>
        <v/>
      </c>
      <c r="J9" s="14" t="str">
        <f>IF(ISERROR(VLOOKUP($A9,'授業リスト(学位)'!$A$7:$L$16,13,FALSE)),"",IF(VLOOKUP($A9,'授業リスト(学位)'!$A$7:$L$16,13,FALSE)=0,"",VLOOKUP($A9,'授業リスト(学位)'!$A$7:$L$16,13,FALSE)))</f>
        <v/>
      </c>
      <c r="K9" s="14" t="str">
        <f>IF(ISERROR(VLOOKUP($A9,'授業リスト(学位)'!$A$7:$L$16,14,FALSE)),"",IF(VLOOKUP($A9,'授業リスト(学位)'!$A$7:$L$16,14,FALSE)=0,"",VLOOKUP($A9,'授業リスト(学位)'!$A$7:$L$16,14,FALSE)))</f>
        <v/>
      </c>
      <c r="L9" s="5"/>
    </row>
    <row r="10" spans="1:12">
      <c r="A10" s="101"/>
      <c r="B10" s="10" t="str">
        <f>IF(ISERROR(VLOOKUP($A10,'授業リスト(学位)'!$A$7:$L$17,2,FALSE)),"",IF(VLOOKUP($A10,'授業リスト(学位)'!$A$7:$L$17,2,FALSE)=0,"",VLOOKUP($A10,'授業リスト(学位)'!$A$7:$L$17,2,FALSE)))</f>
        <v/>
      </c>
      <c r="C10" s="11" t="str">
        <f>IF(ISERROR(VLOOKUP($A10,'授業リスト(学位)'!$A$7:$L$17,3,FALSE)),"",IF(VLOOKUP($A10,'授業リスト(学位)'!$A$7:$L$17,3,FALSE)=0,"",VLOOKUP($A10,'授業リスト(学位)'!$A$7:$L$17,3,FALSE)))</f>
        <v/>
      </c>
      <c r="D10" s="11" t="str">
        <f>IF(ISERROR(VLOOKUP($A10,'授業リスト(学位)'!$A$7:$L$17,4,FALSE)),"",IF(VLOOKUP($A10,'授業リスト(学位)'!$A$7:$L$17,4,FALSE)=0,"",VLOOKUP($A10,'授業リスト(学位)'!$A$7:$L$17,4,FALSE)))</f>
        <v/>
      </c>
      <c r="E10" s="11" t="str">
        <f>IF(ISERROR(VLOOKUP($A10,'授業リスト(学位)'!$A$7:$L$17,5,FALSE)),"",IF(VLOOKUP($A10,'授業リスト(学位)'!$A$7:$L$17,5,FALSE)=0,"",VLOOKUP($A10,'授業リスト(学位)'!$A$7:$L$17,5,FALSE)))</f>
        <v/>
      </c>
      <c r="F10" s="12" t="str">
        <f>IF(ISERROR(VLOOKUP($A10,'授業リスト(学位)'!$A$7:$L$17,6,FALSE)),"",IF(VLOOKUP($A10,'授業リスト(学位)'!$A$7:$L$17,6,FALSE)=0,"",VLOOKUP($A10,'授業リスト(学位)'!$A$7:$L$17,6,FALSE)))</f>
        <v/>
      </c>
      <c r="G10" s="13" t="str">
        <f>IF(ISERROR(VLOOKUP($A10,'授業リスト(学位)'!$A$7:$L$17,7,FALSE)),"",IF(VLOOKUP($A10,'授業リスト(学位)'!$A$7:$L$17,7,FALSE)=0,"",VLOOKUP($A10,'授業リスト(学位)'!$A$7:$L$17,7,FALSE)))</f>
        <v/>
      </c>
      <c r="H10" s="14" t="str">
        <f>IF(ISERROR(VLOOKUP($A10,'授業リスト(学位)'!$A$7:$L$17,8,FALSE)),"",IF(VLOOKUP($A10,'授業リスト(学位)'!$A$7:$L$17,8,FALSE)=0,"",VLOOKUP($A10,'授業リスト(学位)'!$A$7:$L$17,8,FALSE)))</f>
        <v/>
      </c>
      <c r="I10" s="14" t="str">
        <f>IF(ISERROR(VLOOKUP($A10,'授業リスト(学位)'!$A$7:$L$17,9,FALSE)),"",IF(VLOOKUP($A10,'授業リスト(学位)'!$A$7:$L$17,9,FALSE)=0,"",VLOOKUP($A10,'授業リスト(学位)'!$A$7:$L$17,9,FALSE)))</f>
        <v/>
      </c>
      <c r="J10" s="14" t="str">
        <f>IF(ISERROR(VLOOKUP($A10,'授業リスト(学位)'!$A$7:$L$17,10,FALSE)),"",IF(VLOOKUP($A10,'授業リスト(学位)'!$A$7:$L$17,10,FALSE)=0,"",VLOOKUP($A10,'授業リスト(学位)'!$A$7:$L$17,10,FALSE)))</f>
        <v/>
      </c>
      <c r="K10" s="14" t="str">
        <f>IF(ISERROR(VLOOKUP($A10,'授業リスト(学位)'!$A$7:$L$17,11,FALSE)),"",IF(VLOOKUP($A10,'授業リスト(学位)'!$A$7:$L$17,11,FALSE)=0,"",VLOOKUP($A10,'授業リスト(学位)'!$A$7:$L$17,11,FALSE)))</f>
        <v/>
      </c>
      <c r="L10" s="5">
        <f>COUNTIF(B10:K10,"○")</f>
        <v>0</v>
      </c>
    </row>
    <row r="11" spans="1:12" ht="18" thickBot="1">
      <c r="A11" s="102"/>
      <c r="B11" s="10" t="str">
        <f>IF(ISERROR(VLOOKUP($A11,'授業リスト(学位)'!$A$7:$L$17,2,FALSE)),"",IF(VLOOKUP($A11,'授業リスト(学位)'!$A$7:$L$17,2,FALSE)=0,"",VLOOKUP($A11,'授業リスト(学位)'!$A$7:$L$17,2,FALSE)))</f>
        <v/>
      </c>
      <c r="C11" s="11" t="str">
        <f>IF(ISERROR(VLOOKUP($A11,'授業リスト(学位)'!$A$7:$L$17,3,FALSE)),"",IF(VLOOKUP($A11,'授業リスト(学位)'!$A$7:$L$17,3,FALSE)=0,"",VLOOKUP($A11,'授業リスト(学位)'!$A$7:$L$17,3,FALSE)))</f>
        <v/>
      </c>
      <c r="D11" s="11" t="str">
        <f>IF(ISERROR(VLOOKUP($A11,'授業リスト(学位)'!$A$7:$L$17,4,FALSE)),"",IF(VLOOKUP($A11,'授業リスト(学位)'!$A$7:$L$17,4,FALSE)=0,"",VLOOKUP($A11,'授業リスト(学位)'!$A$7:$L$17,4,FALSE)))</f>
        <v/>
      </c>
      <c r="E11" s="11" t="str">
        <f>IF(ISERROR(VLOOKUP($A11,'授業リスト(学位)'!$A$7:$L$17,5,FALSE)),"",IF(VLOOKUP($A11,'授業リスト(学位)'!$A$7:$L$17,5,FALSE)=0,"",VLOOKUP($A11,'授業リスト(学位)'!$A$7:$L$17,5,FALSE)))</f>
        <v/>
      </c>
      <c r="F11" s="12" t="str">
        <f>IF(ISERROR(VLOOKUP($A11,'授業リスト(学位)'!$A$7:$L$17,6,FALSE)),"",IF(VLOOKUP($A11,'授業リスト(学位)'!$A$7:$L$17,6,FALSE)=0,"",VLOOKUP($A11,'授業リスト(学位)'!$A$7:$L$17,6,FALSE)))</f>
        <v/>
      </c>
      <c r="G11" s="13" t="str">
        <f>IF(ISERROR(VLOOKUP($A11,'授業リスト(学位)'!$A$7:$L$17,7,FALSE)),"",IF(VLOOKUP($A11,'授業リスト(学位)'!$A$7:$L$17,7,FALSE)=0,"",VLOOKUP($A11,'授業リスト(学位)'!$A$7:$L$17,7,FALSE)))</f>
        <v/>
      </c>
      <c r="H11" s="14" t="str">
        <f>IF(ISERROR(VLOOKUP($A11,'授業リスト(学位)'!$A$7:$L$17,8,FALSE)),"",IF(VLOOKUP($A11,'授業リスト(学位)'!$A$7:$L$17,8,FALSE)=0,"",VLOOKUP($A11,'授業リスト(学位)'!$A$7:$L$17,8,FALSE)))</f>
        <v/>
      </c>
      <c r="I11" s="14" t="str">
        <f>IF(ISERROR(VLOOKUP($A11,'授業リスト(学位)'!$A$7:$L$17,9,FALSE)),"",IF(VLOOKUP($A11,'授業リスト(学位)'!$A$7:$L$17,9,FALSE)=0,"",VLOOKUP($A11,'授業リスト(学位)'!$A$7:$L$17,9,FALSE)))</f>
        <v/>
      </c>
      <c r="J11" s="14" t="str">
        <f>IF(ISERROR(VLOOKUP($A11,'授業リスト(学位)'!$A$7:$L$17,10,FALSE)),"",IF(VLOOKUP($A11,'授業リスト(学位)'!$A$7:$L$17,10,FALSE)=0,"",VLOOKUP($A11,'授業リスト(学位)'!$A$7:$L$17,10,FALSE)))</f>
        <v/>
      </c>
      <c r="K11" s="14" t="str">
        <f>IF(ISERROR(VLOOKUP($A11,'授業リスト(学位)'!$A$7:$L$17,11,FALSE)),"",IF(VLOOKUP($A11,'授業リスト(学位)'!$A$7:$L$17,11,FALSE)=0,"",VLOOKUP($A11,'授業リスト(学位)'!$A$7:$L$17,11,FALSE)))</f>
        <v/>
      </c>
      <c r="L11" s="5">
        <f>COUNTIF(B11:K11,"○")</f>
        <v>0</v>
      </c>
    </row>
    <row r="12" spans="1:12" ht="18" thickBot="1">
      <c r="A12" s="104" t="s">
        <v>12</v>
      </c>
      <c r="B12" s="69">
        <f t="shared" ref="B12:K12" si="0">COUNTIF(B10:B11,"○")</f>
        <v>0</v>
      </c>
      <c r="C12" s="70">
        <f t="shared" si="0"/>
        <v>0</v>
      </c>
      <c r="D12" s="70">
        <f t="shared" si="0"/>
        <v>0</v>
      </c>
      <c r="E12" s="70">
        <f t="shared" si="0"/>
        <v>0</v>
      </c>
      <c r="F12" s="71">
        <f t="shared" si="0"/>
        <v>0</v>
      </c>
      <c r="G12" s="128">
        <f t="shared" si="0"/>
        <v>0</v>
      </c>
      <c r="H12" s="72">
        <f t="shared" si="0"/>
        <v>0</v>
      </c>
      <c r="I12" s="72">
        <f t="shared" si="0"/>
        <v>0</v>
      </c>
      <c r="J12" s="72">
        <f t="shared" si="0"/>
        <v>0</v>
      </c>
      <c r="K12" s="72">
        <f t="shared" si="0"/>
        <v>0</v>
      </c>
      <c r="L12" s="6">
        <f>SUM(B12:K12)</f>
        <v>0</v>
      </c>
    </row>
    <row r="13" spans="1:12">
      <c r="A13" s="105" t="s">
        <v>13</v>
      </c>
      <c r="B13" s="130"/>
      <c r="C13" s="131"/>
      <c r="D13" s="131"/>
      <c r="E13" s="131"/>
      <c r="F13" s="132"/>
      <c r="G13" s="73"/>
      <c r="H13" s="133"/>
      <c r="I13" s="133"/>
      <c r="J13" s="133"/>
      <c r="K13" s="133"/>
      <c r="L13" s="55"/>
    </row>
    <row r="14" spans="1:12">
      <c r="A14" s="103"/>
      <c r="B14" s="74"/>
      <c r="C14" s="75"/>
      <c r="D14" s="75"/>
      <c r="E14" s="75"/>
      <c r="F14" s="76"/>
      <c r="G14" s="77" t="str">
        <f>IF(ISERROR(VLOOKUP($A14,'授業リスト(学術院)'!$A$7:$K$37,7,FALSE)),"",IF(VLOOKUP($A14,'授業リスト(学術院)'!$A$7:$K$37,7,FALSE)=0,"",VLOOKUP($A14,'授業リスト(学術院)'!$A$7:$K$37,7,FALSE)))</f>
        <v/>
      </c>
      <c r="H14" s="78" t="str">
        <f>IF(ISERROR(VLOOKUP($A14,'授業リスト(学術院)'!$A$7:$K$37,8,FALSE)),"",IF(VLOOKUP($A14,'授業リスト(学術院)'!$A$7:$K$37,8,FALSE)=0,"",VLOOKUP($A14,'授業リスト(学術院)'!$A$7:$K$37,8,FALSE)))</f>
        <v/>
      </c>
      <c r="I14" s="78" t="str">
        <f>IF(ISERROR(VLOOKUP($A14,'授業リスト(学術院)'!$A$7:$K$37,9,FALSE)),"",IF(VLOOKUP($A14,'授業リスト(学術院)'!$A$7:$K$37,9,FALSE)=0,"",VLOOKUP($A14,'授業リスト(学術院)'!$A$7:$K$37,9,FALSE)))</f>
        <v/>
      </c>
      <c r="J14" s="78" t="str">
        <f>IF(ISERROR(VLOOKUP($A14,'授業リスト(学術院)'!$A$7:$K$37,10,FALSE)),"",IF(VLOOKUP($A14,'授業リスト(学術院)'!$A$7:$K$37,10,FALSE)=0,"",VLOOKUP($A14,'授業リスト(学術院)'!$A$7:$K$37,10,FALSE)))</f>
        <v/>
      </c>
      <c r="K14" s="78" t="str">
        <f>IF(ISERROR(VLOOKUP($A14,'授業リスト(学術院)'!$A$7:$K$37,11,FALSE)),"",IF(VLOOKUP($A14,'授業リスト(学術院)'!$A$7:$K$37,11,FALSE)=0,"",VLOOKUP($A14,'授業リスト(学術院)'!$A$7:$K$37,11,FALSE)))</f>
        <v/>
      </c>
      <c r="L14" s="5">
        <f>COUNTIF(B14:K14,"○")</f>
        <v>0</v>
      </c>
    </row>
    <row r="15" spans="1:12" ht="18" thickBot="1">
      <c r="A15" s="103"/>
      <c r="B15" s="74"/>
      <c r="C15" s="75"/>
      <c r="D15" s="75"/>
      <c r="E15" s="75"/>
      <c r="F15" s="76"/>
      <c r="G15" s="77" t="str">
        <f>IF(ISERROR(VLOOKUP($A15,'授業リスト(学術院)'!$A$7:$K$37,7,FALSE)),"",IF(VLOOKUP($A15,'授業リスト(学術院)'!$A$7:$K$37,7,FALSE)=0,"",VLOOKUP($A15,'授業リスト(学術院)'!$A$7:$K$37,7,FALSE)))</f>
        <v/>
      </c>
      <c r="H15" s="78" t="str">
        <f>IF(ISERROR(VLOOKUP($A15,'授業リスト(学術院)'!$A$7:$K$37,8,FALSE)),"",IF(VLOOKUP($A15,'授業リスト(学術院)'!$A$7:$K$37,8,FALSE)=0,"",VLOOKUP($A15,'授業リスト(学術院)'!$A$7:$K$37,8,FALSE)))</f>
        <v/>
      </c>
      <c r="I15" s="78" t="str">
        <f>IF(ISERROR(VLOOKUP($A15,'授業リスト(学術院)'!$A$7:$K$37,9,FALSE)),"",IF(VLOOKUP($A15,'授業リスト(学術院)'!$A$7:$K$37,9,FALSE)=0,"",VLOOKUP($A15,'授業リスト(学術院)'!$A$7:$K$37,9,FALSE)))</f>
        <v/>
      </c>
      <c r="J15" s="78" t="str">
        <f>IF(ISERROR(VLOOKUP($A15,'授業リスト(学術院)'!$A$7:$K$37,10,FALSE)),"",IF(VLOOKUP($A15,'授業リスト(学術院)'!$A$7:$K$37,10,FALSE)=0,"",VLOOKUP($A15,'授業リスト(学術院)'!$A$7:$K$37,10,FALSE)))</f>
        <v/>
      </c>
      <c r="K15" s="78" t="str">
        <f>IF(ISERROR(VLOOKUP($A15,'授業リスト(学術院)'!$A$7:$K$37,11,FALSE)),"",IF(VLOOKUP($A15,'授業リスト(学術院)'!$A$7:$K$37,11,FALSE)=0,"",VLOOKUP($A15,'授業リスト(学術院)'!$A$7:$K$37,11,FALSE)))</f>
        <v/>
      </c>
      <c r="L15" s="5">
        <f>COUNTIF(B15:K15,"○")</f>
        <v>0</v>
      </c>
    </row>
    <row r="16" spans="1:12" ht="18" thickBot="1">
      <c r="A16" s="104" t="s">
        <v>12</v>
      </c>
      <c r="B16" s="69">
        <f t="shared" ref="B16:K16" si="1">COUNTIF(B13:B15,"○")</f>
        <v>0</v>
      </c>
      <c r="C16" s="79">
        <f t="shared" si="1"/>
        <v>0</v>
      </c>
      <c r="D16" s="79">
        <f t="shared" si="1"/>
        <v>0</v>
      </c>
      <c r="E16" s="79">
        <f t="shared" si="1"/>
        <v>0</v>
      </c>
      <c r="F16" s="80">
        <f t="shared" si="1"/>
        <v>0</v>
      </c>
      <c r="G16" s="128">
        <f t="shared" si="1"/>
        <v>0</v>
      </c>
      <c r="H16" s="129">
        <f t="shared" si="1"/>
        <v>0</v>
      </c>
      <c r="I16" s="129">
        <f t="shared" si="1"/>
        <v>0</v>
      </c>
      <c r="J16" s="129">
        <f t="shared" si="1"/>
        <v>0</v>
      </c>
      <c r="K16" s="129">
        <f t="shared" si="1"/>
        <v>0</v>
      </c>
      <c r="L16" s="6">
        <f>SUM(B16:K16)</f>
        <v>0</v>
      </c>
    </row>
    <row r="17" spans="1:12">
      <c r="A17" s="105" t="s">
        <v>14</v>
      </c>
      <c r="B17" s="130"/>
      <c r="C17" s="131"/>
      <c r="D17" s="131"/>
      <c r="E17" s="131"/>
      <c r="F17" s="132"/>
      <c r="G17" s="73"/>
      <c r="H17" s="133"/>
      <c r="I17" s="133"/>
      <c r="J17" s="133"/>
      <c r="K17" s="133"/>
      <c r="L17" s="55"/>
    </row>
    <row r="18" spans="1:12">
      <c r="A18" s="103"/>
      <c r="B18" s="74" t="str">
        <f>IF(ISERROR(VLOOKUP($A18,'授業リスト(大学院)'!$A$7:$L$62,2,FALSE)),"",IF(VLOOKUP($A18,'授業リスト(大学院)'!$A$7:$L$62,2,FALSE)=0,"",VLOOKUP($A18,'授業リスト(大学院)'!$A$7:$L$62,2,FALSE)))</f>
        <v/>
      </c>
      <c r="C18" s="75" t="str">
        <f>IF(ISERROR(VLOOKUP($A18,'授業リスト(大学院)'!$A$7:$L$62,3,FALSE)),"",IF(VLOOKUP($A18,'授業リスト(大学院)'!$A$7:$L$62,3,FALSE)=0,"",VLOOKUP($A18,'授業リスト(大学院)'!$A$7:$L$62,3,FALSE)))</f>
        <v/>
      </c>
      <c r="D18" s="75" t="str">
        <f>IF(ISERROR(VLOOKUP($A18,'授業リスト(大学院)'!$A$7:$L$62,4,FALSE)),"",IF(VLOOKUP($A18,'授業リスト(大学院)'!$A$7:$L$62,4,FALSE)=0,"",VLOOKUP($A18,'授業リスト(大学院)'!$A$7:$L$62,4,FALSE)))</f>
        <v/>
      </c>
      <c r="E18" s="75" t="str">
        <f>IF(ISERROR(VLOOKUP($A18,'授業リスト(大学院)'!$A$7:$L$62,5,FALSE)),"",IF(VLOOKUP($A18,'授業リスト(大学院)'!$A$7:$L$62,5,FALSE)=0,"",VLOOKUP($A18,'授業リスト(大学院)'!$A$7:$L$62,5,FALSE)))</f>
        <v/>
      </c>
      <c r="F18" s="76" t="str">
        <f>IF(ISERROR(VLOOKUP($A18,'授業リスト(大学院)'!$A$7:$L$62,6,FALSE)),"",IF(VLOOKUP($A18,'授業リスト(大学院)'!$A$7:$L$62,6,FALSE)=0,"",VLOOKUP($A18,'授業リスト(大学院)'!$A$7:$L$62,6,FALSE)))</f>
        <v/>
      </c>
      <c r="G18" s="77"/>
      <c r="H18" s="78"/>
      <c r="I18" s="78"/>
      <c r="J18" s="78"/>
      <c r="K18" s="78"/>
      <c r="L18" s="5">
        <f>COUNTIF(B18:K18,"○")</f>
        <v>0</v>
      </c>
    </row>
    <row r="19" spans="1:12" ht="18" thickBot="1">
      <c r="A19" s="103"/>
      <c r="B19" s="74" t="str">
        <f>IF(ISERROR(VLOOKUP($A19,'授業リスト(大学院)'!$A$7:$L$62,2,FALSE)),"",IF(VLOOKUP($A19,'授業リスト(大学院)'!$A$7:$L$62,2,FALSE)=0,"",VLOOKUP($A19,'授業リスト(大学院)'!$A$7:$L$62,2,FALSE)))</f>
        <v/>
      </c>
      <c r="C19" s="75" t="str">
        <f>IF(ISERROR(VLOOKUP($A19,'授業リスト(大学院)'!$A$7:$L$62,3,FALSE)),"",IF(VLOOKUP($A19,'授業リスト(大学院)'!$A$7:$L$62,3,FALSE)=0,"",VLOOKUP($A19,'授業リスト(大学院)'!$A$7:$L$62,3,FALSE)))</f>
        <v/>
      </c>
      <c r="D19" s="75" t="str">
        <f>IF(ISERROR(VLOOKUP($A19,'授業リスト(大学院)'!$A$7:$L$62,4,FALSE)),"",IF(VLOOKUP($A19,'授業リスト(大学院)'!$A$7:$L$62,4,FALSE)=0,"",VLOOKUP($A19,'授業リスト(大学院)'!$A$7:$L$62,4,FALSE)))</f>
        <v/>
      </c>
      <c r="E19" s="75" t="str">
        <f>IF(ISERROR(VLOOKUP($A19,'授業リスト(大学院)'!$A$7:$L$62,5,FALSE)),"",IF(VLOOKUP($A19,'授業リスト(大学院)'!$A$7:$L$62,5,FALSE)=0,"",VLOOKUP($A19,'授業リスト(大学院)'!$A$7:$L$62,5,FALSE)))</f>
        <v/>
      </c>
      <c r="F19" s="76" t="str">
        <f>IF(ISERROR(VLOOKUP($A19,'授業リスト(大学院)'!$A$7:$L$62,6,FALSE)),"",IF(VLOOKUP($A19,'授業リスト(大学院)'!$A$7:$L$62,6,FALSE)=0,"",VLOOKUP($A19,'授業リスト(大学院)'!$A$7:$L$62,6,FALSE)))</f>
        <v/>
      </c>
      <c r="G19" s="77"/>
      <c r="H19" s="78"/>
      <c r="I19" s="78"/>
      <c r="J19" s="78"/>
      <c r="K19" s="78"/>
      <c r="L19" s="5">
        <f>COUNTIF(B19:K19,"○")</f>
        <v>0</v>
      </c>
    </row>
    <row r="20" spans="1:12" ht="18" thickBot="1">
      <c r="A20" s="104" t="s">
        <v>12</v>
      </c>
      <c r="B20" s="69">
        <f t="shared" ref="B20:K20" si="2">COUNTIF(B17:B19,"○")</f>
        <v>0</v>
      </c>
      <c r="C20" s="79">
        <f t="shared" si="2"/>
        <v>0</v>
      </c>
      <c r="D20" s="79">
        <f t="shared" si="2"/>
        <v>0</v>
      </c>
      <c r="E20" s="79">
        <f t="shared" si="2"/>
        <v>0</v>
      </c>
      <c r="F20" s="80">
        <f t="shared" si="2"/>
        <v>0</v>
      </c>
      <c r="G20" s="128">
        <f t="shared" si="2"/>
        <v>0</v>
      </c>
      <c r="H20" s="129">
        <f t="shared" si="2"/>
        <v>0</v>
      </c>
      <c r="I20" s="129">
        <f t="shared" si="2"/>
        <v>0</v>
      </c>
      <c r="J20" s="129">
        <f t="shared" si="2"/>
        <v>0</v>
      </c>
      <c r="K20" s="129">
        <f t="shared" si="2"/>
        <v>0</v>
      </c>
      <c r="L20" s="6">
        <f>SUM(B20:K20)</f>
        <v>0</v>
      </c>
    </row>
    <row r="21" spans="1:12">
      <c r="A21" s="105" t="s">
        <v>15</v>
      </c>
      <c r="B21" s="130"/>
      <c r="C21" s="131"/>
      <c r="D21" s="131"/>
      <c r="E21" s="131"/>
      <c r="F21" s="132"/>
      <c r="G21" s="73"/>
      <c r="H21" s="133"/>
      <c r="I21" s="133"/>
      <c r="J21" s="133"/>
      <c r="K21" s="133"/>
      <c r="L21" s="55"/>
    </row>
    <row r="22" spans="1:12">
      <c r="A22" s="103"/>
      <c r="B22" s="119"/>
      <c r="C22" s="120"/>
      <c r="D22" s="120"/>
      <c r="E22" s="120"/>
      <c r="F22" s="121"/>
      <c r="G22" s="122"/>
      <c r="H22" s="123"/>
      <c r="I22" s="123"/>
      <c r="J22" s="123"/>
      <c r="K22" s="123"/>
      <c r="L22" s="5">
        <f>COUNTIF(B22:K22,"○")</f>
        <v>0</v>
      </c>
    </row>
    <row r="23" spans="1:12" ht="18" thickBot="1">
      <c r="A23" s="103"/>
      <c r="B23" s="119"/>
      <c r="C23" s="120"/>
      <c r="D23" s="120"/>
      <c r="E23" s="120"/>
      <c r="F23" s="121"/>
      <c r="G23" s="122"/>
      <c r="H23" s="123"/>
      <c r="I23" s="123"/>
      <c r="J23" s="123"/>
      <c r="K23" s="123"/>
      <c r="L23" s="5">
        <f>COUNTIF(B23:K23,"○")</f>
        <v>0</v>
      </c>
    </row>
    <row r="24" spans="1:12" ht="18" thickBot="1">
      <c r="A24" s="104" t="s">
        <v>12</v>
      </c>
      <c r="B24" s="69">
        <f t="shared" ref="B24:K24" si="3">COUNTIF(B21:B23,"○")</f>
        <v>0</v>
      </c>
      <c r="C24" s="79">
        <f t="shared" si="3"/>
        <v>0</v>
      </c>
      <c r="D24" s="79">
        <f t="shared" si="3"/>
        <v>0</v>
      </c>
      <c r="E24" s="79">
        <f t="shared" si="3"/>
        <v>0</v>
      </c>
      <c r="F24" s="80">
        <f t="shared" si="3"/>
        <v>0</v>
      </c>
      <c r="G24" s="128">
        <f t="shared" si="3"/>
        <v>0</v>
      </c>
      <c r="H24" s="129">
        <f t="shared" si="3"/>
        <v>0</v>
      </c>
      <c r="I24" s="129">
        <f t="shared" si="3"/>
        <v>0</v>
      </c>
      <c r="J24" s="129">
        <f t="shared" si="3"/>
        <v>0</v>
      </c>
      <c r="K24" s="129">
        <f t="shared" si="3"/>
        <v>0</v>
      </c>
      <c r="L24" s="6">
        <f>SUM(B24:K24)</f>
        <v>0</v>
      </c>
    </row>
    <row r="25" spans="1:12">
      <c r="A25" s="106" t="s">
        <v>16</v>
      </c>
      <c r="B25" s="130"/>
      <c r="C25" s="131"/>
      <c r="D25" s="131"/>
      <c r="E25" s="131"/>
      <c r="F25" s="132"/>
      <c r="G25" s="73"/>
      <c r="H25" s="133"/>
      <c r="I25" s="133"/>
      <c r="J25" s="133"/>
      <c r="K25" s="133"/>
      <c r="L25" s="7">
        <f t="shared" ref="L25:L40" si="4">COUNTIF(B25:K25,"○")</f>
        <v>0</v>
      </c>
    </row>
    <row r="26" spans="1:12">
      <c r="A26" s="107"/>
      <c r="B26" s="10" t="str">
        <f>IF(ISERROR(VLOOKUP($A26,授業以外リスト!$A$7:$K$42,2,FALSE)),"",IF(VLOOKUP($A26,授業以外リスト!$A$7:$K$42,2,FALSE)=0,"",VLOOKUP($A26,授業以外リスト!$A$7:$K$42,2,FALSE)))</f>
        <v/>
      </c>
      <c r="C26" s="11" t="str">
        <f>IF(ISERROR(VLOOKUP($A26,授業以外リスト!$A$7:$K$42,3,FALSE)),"",IF(VLOOKUP($A26,授業以外リスト!$A$7:$K$42,3,FALSE)=0,"",VLOOKUP($A26,授業以外リスト!$A$7:$K$42,3,FALSE)))</f>
        <v/>
      </c>
      <c r="D26" s="96" t="str">
        <f>IF(ISERROR(VLOOKUP($A26,授業以外リスト!$A$7:$K$42,4,FALSE)),"",IF(VLOOKUP($A26,授業以外リスト!$A$7:$K$42,4,FALSE)=0,"",VLOOKUP($A26,授業以外リスト!$A$7:$K$42,4,FALSE)))</f>
        <v/>
      </c>
      <c r="E26" s="97" t="str">
        <f>IF(ISERROR(VLOOKUP($A26,授業以外リスト!$A$7:$K$42,5,FALSE)),"",IF(VLOOKUP($A26,授業以外リスト!$A$7:$K$42,5,FALSE)=0,"",VLOOKUP($A26,授業以外リスト!$A$7:$K$42,5,FALSE)))</f>
        <v/>
      </c>
      <c r="F26" s="12" t="str">
        <f>IF(ISERROR(VLOOKUP($A26,授業以外リスト!$A$7:$K$42,6,FALSE)),"",IF(VLOOKUP($A26,授業以外リスト!$A$7:$K$42,6,FALSE)=0,"",VLOOKUP($A26,授業以外リスト!$A$7:$K$42,6,FALSE)))</f>
        <v/>
      </c>
      <c r="G26" s="99" t="str">
        <f>IF(ISERROR(VLOOKUP($A26,授業以外リスト!$A$7:$K$42,7,FALSE)),"",IF(VLOOKUP($A26,授業以外リスト!$A$7:$K$42,7,FALSE)=0,"",VLOOKUP($A26,授業以外リスト!$A$7:$K$42,7,FALSE)))</f>
        <v/>
      </c>
      <c r="H26" s="14" t="str">
        <f>IF(ISERROR(VLOOKUP($A26,授業以外リスト!$A$7:$K$42,8,FALSE)),"",IF(VLOOKUP($A26,授業以外リスト!$A$7:$K$42,8,FALSE)=0,"",VLOOKUP($A26,授業以外リスト!$A$7:$K$42,8,FALSE)))</f>
        <v/>
      </c>
      <c r="I26" s="98" t="str">
        <f>IF(ISERROR(VLOOKUP($A26,授業以外リスト!$A$7:$K$42,9,FALSE)),"",IF(VLOOKUP($A26,授業以外リスト!$A$7:$K$42,9,FALSE)=0,"",VLOOKUP($A26,授業以外リスト!$A$7:$K$42,9,FALSE)))</f>
        <v/>
      </c>
      <c r="J26" s="13" t="str">
        <f>IF(ISERROR(VLOOKUP($A26,授業以外リスト!$A$7:$K$42,10,FALSE)),"",IF(VLOOKUP($A26,授業以外リスト!$A$7:$K$42,10,FALSE)=0,"",VLOOKUP($A26,授業以外リスト!$A$7:$K$42,10,FALSE)))</f>
        <v/>
      </c>
      <c r="K26" s="14" t="str">
        <f>IF(ISERROR(VLOOKUP($A26,授業以外リスト!$A$7:$K$42,11,FALSE)),"",IF(VLOOKUP($A26,授業以外リスト!$A$7:$K$42,11,FALSE)=0,"",VLOOKUP($A26,授業以外リスト!$A$7:$K$42,11,FALSE)))</f>
        <v/>
      </c>
      <c r="L26" s="5">
        <f t="shared" si="4"/>
        <v>0</v>
      </c>
    </row>
    <row r="27" spans="1:12">
      <c r="A27" s="107"/>
      <c r="B27" s="10" t="str">
        <f>IF(ISERROR(VLOOKUP($A27,授業以外リスト!$A$7:$K$42,2,FALSE)),"",IF(VLOOKUP($A27,授業以外リスト!$A$7:$K$42,2,FALSE)=0,"",VLOOKUP($A27,授業以外リスト!$A$7:$K$42,2,FALSE)))</f>
        <v/>
      </c>
      <c r="C27" s="11" t="str">
        <f>IF(ISERROR(VLOOKUP($A27,授業以外リスト!$A$7:$K$42,3,FALSE)),"",IF(VLOOKUP($A27,授業以外リスト!$A$7:$K$42,3,FALSE)=0,"",VLOOKUP($A27,授業以外リスト!$A$7:$K$42,3,FALSE)))</f>
        <v/>
      </c>
      <c r="D27" s="96" t="str">
        <f>IF(ISERROR(VLOOKUP($A27,授業以外リスト!$A$7:$K$42,4,FALSE)),"",IF(VLOOKUP($A27,授業以外リスト!$A$7:$K$42,4,FALSE)=0,"",VLOOKUP($A27,授業以外リスト!$A$7:$K$42,4,FALSE)))</f>
        <v/>
      </c>
      <c r="E27" s="97" t="str">
        <f>IF(ISERROR(VLOOKUP($A27,授業以外リスト!$A$7:$K$42,5,FALSE)),"",IF(VLOOKUP($A27,授業以外リスト!$A$7:$K$42,5,FALSE)=0,"",VLOOKUP($A27,授業以外リスト!$A$7:$K$42,5,FALSE)))</f>
        <v/>
      </c>
      <c r="F27" s="12" t="str">
        <f>IF(ISERROR(VLOOKUP($A27,授業以外リスト!$A$7:$K$42,6,FALSE)),"",IF(VLOOKUP($A27,授業以外リスト!$A$7:$K$42,6,FALSE)=0,"",VLOOKUP($A27,授業以外リスト!$A$7:$K$42,6,FALSE)))</f>
        <v/>
      </c>
      <c r="G27" s="99" t="str">
        <f>IF(ISERROR(VLOOKUP($A27,授業以外リスト!$A$7:$K$42,7,FALSE)),"",IF(VLOOKUP($A27,授業以外リスト!$A$7:$K$42,7,FALSE)=0,"",VLOOKUP($A27,授業以外リスト!$A$7:$K$42,7,FALSE)))</f>
        <v/>
      </c>
      <c r="H27" s="14" t="str">
        <f>IF(ISERROR(VLOOKUP($A27,授業以外リスト!$A$7:$K$42,8,FALSE)),"",IF(VLOOKUP($A27,授業以外リスト!$A$7:$K$42,8,FALSE)=0,"",VLOOKUP($A27,授業以外リスト!$A$7:$K$42,8,FALSE)))</f>
        <v/>
      </c>
      <c r="I27" s="98" t="str">
        <f>IF(ISERROR(VLOOKUP($A27,授業以外リスト!$A$7:$K$42,9,FALSE)),"",IF(VLOOKUP($A27,授業以外リスト!$A$7:$K$42,9,FALSE)=0,"",VLOOKUP($A27,授業以外リスト!$A$7:$K$42,9,FALSE)))</f>
        <v/>
      </c>
      <c r="J27" s="13" t="str">
        <f>IF(ISERROR(VLOOKUP($A27,授業以外リスト!$A$7:$K$42,10,FALSE)),"",IF(VLOOKUP($A27,授業以外リスト!$A$7:$K$42,10,FALSE)=0,"",VLOOKUP($A27,授業以外リスト!$A$7:$K$42,10,FALSE)))</f>
        <v/>
      </c>
      <c r="K27" s="14" t="str">
        <f>IF(ISERROR(VLOOKUP($A27,授業以外リスト!$A$7:$K$42,11,FALSE)),"",IF(VLOOKUP($A27,授業以外リスト!$A$7:$K$42,11,FALSE)=0,"",VLOOKUP($A27,授業以外リスト!$A$7:$K$42,11,FALSE)))</f>
        <v/>
      </c>
      <c r="L27" s="5">
        <f t="shared" si="4"/>
        <v>0</v>
      </c>
    </row>
    <row r="28" spans="1:12">
      <c r="A28" s="107"/>
      <c r="B28" s="10" t="str">
        <f>IF(ISERROR(VLOOKUP($A28,授業以外リスト!$A$7:$K$42,2,FALSE)),"",IF(VLOOKUP($A28,授業以外リスト!$A$7:$K$42,2,FALSE)=0,"",VLOOKUP($A28,授業以外リスト!$A$7:$K$42,2,FALSE)))</f>
        <v/>
      </c>
      <c r="C28" s="11" t="str">
        <f>IF(ISERROR(VLOOKUP($A28,授業以外リスト!$A$7:$K$42,3,FALSE)),"",IF(VLOOKUP($A28,授業以外リスト!$A$7:$K$42,3,FALSE)=0,"",VLOOKUP($A28,授業以外リスト!$A$7:$K$42,3,FALSE)))</f>
        <v/>
      </c>
      <c r="D28" s="96" t="str">
        <f>IF(ISERROR(VLOOKUP($A28,授業以外リスト!$A$7:$K$42,4,FALSE)),"",IF(VLOOKUP($A28,授業以外リスト!$A$7:$K$42,4,FALSE)=0,"",VLOOKUP($A28,授業以外リスト!$A$7:$K$42,4,FALSE)))</f>
        <v/>
      </c>
      <c r="E28" s="97" t="str">
        <f>IF(ISERROR(VLOOKUP($A28,授業以外リスト!$A$7:$K$42,5,FALSE)),"",IF(VLOOKUP($A28,授業以外リスト!$A$7:$K$42,5,FALSE)=0,"",VLOOKUP($A28,授業以外リスト!$A$7:$K$42,5,FALSE)))</f>
        <v/>
      </c>
      <c r="F28" s="12" t="str">
        <f>IF(ISERROR(VLOOKUP($A28,授業以外リスト!$A$7:$K$42,6,FALSE)),"",IF(VLOOKUP($A28,授業以外リスト!$A$7:$K$42,6,FALSE)=0,"",VLOOKUP($A28,授業以外リスト!$A$7:$K$42,6,FALSE)))</f>
        <v/>
      </c>
      <c r="G28" s="99" t="str">
        <f>IF(ISERROR(VLOOKUP($A28,授業以外リスト!$A$7:$K$42,7,FALSE)),"",IF(VLOOKUP($A28,授業以外リスト!$A$7:$K$42,7,FALSE)=0,"",VLOOKUP($A28,授業以外リスト!$A$7:$K$42,7,FALSE)))</f>
        <v/>
      </c>
      <c r="H28" s="14" t="str">
        <f>IF(ISERROR(VLOOKUP($A28,授業以外リスト!$A$7:$K$42,8,FALSE)),"",IF(VLOOKUP($A28,授業以外リスト!$A$7:$K$42,8,FALSE)=0,"",VLOOKUP($A28,授業以外リスト!$A$7:$K$42,8,FALSE)))</f>
        <v/>
      </c>
      <c r="I28" s="98" t="str">
        <f>IF(ISERROR(VLOOKUP($A28,授業以外リスト!$A$7:$K$42,9,FALSE)),"",IF(VLOOKUP($A28,授業以外リスト!$A$7:$K$42,9,FALSE)=0,"",VLOOKUP($A28,授業以外リスト!$A$7:$K$42,9,FALSE)))</f>
        <v/>
      </c>
      <c r="J28" s="13" t="str">
        <f>IF(ISERROR(VLOOKUP($A28,授業以外リスト!$A$7:$K$42,10,FALSE)),"",IF(VLOOKUP($A28,授業以外リスト!$A$7:$K$42,10,FALSE)=0,"",VLOOKUP($A28,授業以外リスト!$A$7:$K$42,10,FALSE)))</f>
        <v/>
      </c>
      <c r="K28" s="14" t="str">
        <f>IF(ISERROR(VLOOKUP($A28,授業以外リスト!$A$7:$K$42,11,FALSE)),"",IF(VLOOKUP($A28,授業以外リスト!$A$7:$K$42,11,FALSE)=0,"",VLOOKUP($A28,授業以外リスト!$A$7:$K$42,11,FALSE)))</f>
        <v/>
      </c>
      <c r="L28" s="5">
        <f t="shared" si="4"/>
        <v>0</v>
      </c>
    </row>
    <row r="29" spans="1:12">
      <c r="A29" s="107"/>
      <c r="B29" s="10" t="str">
        <f>IF(ISERROR(VLOOKUP($A29,授業以外リスト!$A$7:$K$42,2,FALSE)),"",IF(VLOOKUP($A29,授業以外リスト!$A$7:$K$42,2,FALSE)=0,"",VLOOKUP($A29,授業以外リスト!$A$7:$K$42,2,FALSE)))</f>
        <v/>
      </c>
      <c r="C29" s="11" t="str">
        <f>IF(ISERROR(VLOOKUP($A29,授業以外リスト!$A$7:$K$42,3,FALSE)),"",IF(VLOOKUP($A29,授業以外リスト!$A$7:$K$42,3,FALSE)=0,"",VLOOKUP($A29,授業以外リスト!$A$7:$K$42,3,FALSE)))</f>
        <v/>
      </c>
      <c r="D29" s="96" t="str">
        <f>IF(ISERROR(VLOOKUP($A29,授業以外リスト!$A$7:$K$42,4,FALSE)),"",IF(VLOOKUP($A29,授業以外リスト!$A$7:$K$42,4,FALSE)=0,"",VLOOKUP($A29,授業以外リスト!$A$7:$K$42,4,FALSE)))</f>
        <v/>
      </c>
      <c r="E29" s="97" t="str">
        <f>IF(ISERROR(VLOOKUP($A29,授業以外リスト!$A$7:$K$42,5,FALSE)),"",IF(VLOOKUP($A29,授業以外リスト!$A$7:$K$42,5,FALSE)=0,"",VLOOKUP($A29,授業以外リスト!$A$7:$K$42,5,FALSE)))</f>
        <v/>
      </c>
      <c r="F29" s="12" t="str">
        <f>IF(ISERROR(VLOOKUP($A29,授業以外リスト!$A$7:$K$42,6,FALSE)),"",IF(VLOOKUP($A29,授業以外リスト!$A$7:$K$42,6,FALSE)=0,"",VLOOKUP($A29,授業以外リスト!$A$7:$K$42,6,FALSE)))</f>
        <v/>
      </c>
      <c r="G29" s="99" t="str">
        <f>IF(ISERROR(VLOOKUP($A29,授業以外リスト!$A$7:$K$42,7,FALSE)),"",IF(VLOOKUP($A29,授業以外リスト!$A$7:$K$42,7,FALSE)=0,"",VLOOKUP($A29,授業以外リスト!$A$7:$K$42,7,FALSE)))</f>
        <v/>
      </c>
      <c r="H29" s="14" t="str">
        <f>IF(ISERROR(VLOOKUP($A29,授業以外リスト!$A$7:$K$42,8,FALSE)),"",IF(VLOOKUP($A29,授業以外リスト!$A$7:$K$42,8,FALSE)=0,"",VLOOKUP($A29,授業以外リスト!$A$7:$K$42,8,FALSE)))</f>
        <v/>
      </c>
      <c r="I29" s="98" t="str">
        <f>IF(ISERROR(VLOOKUP($A29,授業以外リスト!$A$7:$K$42,9,FALSE)),"",IF(VLOOKUP($A29,授業以外リスト!$A$7:$K$42,9,FALSE)=0,"",VLOOKUP($A29,授業以外リスト!$A$7:$K$42,9,FALSE)))</f>
        <v/>
      </c>
      <c r="J29" s="13" t="str">
        <f>IF(ISERROR(VLOOKUP($A29,授業以外リスト!$A$7:$K$42,10,FALSE)),"",IF(VLOOKUP($A29,授業以外リスト!$A$7:$K$42,10,FALSE)=0,"",VLOOKUP($A29,授業以外リスト!$A$7:$K$42,10,FALSE)))</f>
        <v/>
      </c>
      <c r="K29" s="14" t="str">
        <f>IF(ISERROR(VLOOKUP($A29,授業以外リスト!$A$7:$K$42,11,FALSE)),"",IF(VLOOKUP($A29,授業以外リスト!$A$7:$K$42,11,FALSE)=0,"",VLOOKUP($A29,授業以外リスト!$A$7:$K$42,11,FALSE)))</f>
        <v/>
      </c>
      <c r="L29" s="5">
        <f t="shared" si="4"/>
        <v>0</v>
      </c>
    </row>
    <row r="30" spans="1:12">
      <c r="A30" s="107"/>
      <c r="B30" s="10" t="str">
        <f>IF(ISERROR(VLOOKUP($A30,授業以外リスト!$A$7:$K$42,2,FALSE)),"",IF(VLOOKUP($A30,授業以外リスト!$A$7:$K$42,2,FALSE)=0,"",VLOOKUP($A30,授業以外リスト!$A$7:$K$42,2,FALSE)))</f>
        <v/>
      </c>
      <c r="C30" s="11" t="str">
        <f>IF(ISERROR(VLOOKUP($A30,授業以外リスト!$A$7:$K$42,3,FALSE)),"",IF(VLOOKUP($A30,授業以外リスト!$A$7:$K$42,3,FALSE)=0,"",VLOOKUP($A30,授業以外リスト!$A$7:$K$42,3,FALSE)))</f>
        <v/>
      </c>
      <c r="D30" s="96" t="str">
        <f>IF(ISERROR(VLOOKUP($A30,授業以外リスト!$A$7:$K$42,4,FALSE)),"",IF(VLOOKUP($A30,授業以外リスト!$A$7:$K$42,4,FALSE)=0,"",VLOOKUP($A30,授業以外リスト!$A$7:$K$42,4,FALSE)))</f>
        <v/>
      </c>
      <c r="E30" s="97" t="str">
        <f>IF(ISERROR(VLOOKUP($A30,授業以外リスト!$A$7:$K$42,5,FALSE)),"",IF(VLOOKUP($A30,授業以外リスト!$A$7:$K$42,5,FALSE)=0,"",VLOOKUP($A30,授業以外リスト!$A$7:$K$42,5,FALSE)))</f>
        <v/>
      </c>
      <c r="F30" s="12" t="str">
        <f>IF(ISERROR(VLOOKUP($A30,授業以外リスト!$A$7:$K$42,6,FALSE)),"",IF(VLOOKUP($A30,授業以外リスト!$A$7:$K$42,6,FALSE)=0,"",VLOOKUP($A30,授業以外リスト!$A$7:$K$42,6,FALSE)))</f>
        <v/>
      </c>
      <c r="G30" s="99" t="str">
        <f>IF(ISERROR(VLOOKUP($A30,授業以外リスト!$A$7:$K$42,7,FALSE)),"",IF(VLOOKUP($A30,授業以外リスト!$A$7:$K$42,7,FALSE)=0,"",VLOOKUP($A30,授業以外リスト!$A$7:$K$42,7,FALSE)))</f>
        <v/>
      </c>
      <c r="H30" s="14" t="str">
        <f>IF(ISERROR(VLOOKUP($A30,授業以外リスト!$A$7:$K$42,8,FALSE)),"",IF(VLOOKUP($A30,授業以外リスト!$A$7:$K$42,8,FALSE)=0,"",VLOOKUP($A30,授業以外リスト!$A$7:$K$42,8,FALSE)))</f>
        <v/>
      </c>
      <c r="I30" s="98" t="str">
        <f>IF(ISERROR(VLOOKUP($A30,授業以外リスト!$A$7:$K$42,9,FALSE)),"",IF(VLOOKUP($A30,授業以外リスト!$A$7:$K$42,9,FALSE)=0,"",VLOOKUP($A30,授業以外リスト!$A$7:$K$42,9,FALSE)))</f>
        <v/>
      </c>
      <c r="J30" s="13" t="str">
        <f>IF(ISERROR(VLOOKUP($A30,授業以外リスト!$A$7:$K$42,10,FALSE)),"",IF(VLOOKUP($A30,授業以外リスト!$A$7:$K$42,10,FALSE)=0,"",VLOOKUP($A30,授業以外リスト!$A$7:$K$42,10,FALSE)))</f>
        <v/>
      </c>
      <c r="K30" s="14" t="str">
        <f>IF(ISERROR(VLOOKUP($A30,授業以外リスト!$A$7:$K$42,11,FALSE)),"",IF(VLOOKUP($A30,授業以外リスト!$A$7:$K$42,11,FALSE)=0,"",VLOOKUP($A30,授業以外リスト!$A$7:$K$42,11,FALSE)))</f>
        <v/>
      </c>
      <c r="L30" s="5">
        <f t="shared" si="4"/>
        <v>0</v>
      </c>
    </row>
    <row r="31" spans="1:12">
      <c r="A31" s="107"/>
      <c r="B31" s="10" t="str">
        <f>IF(ISERROR(VLOOKUP($A31,授業以外リスト!$A$7:$K$42,2,FALSE)),"",IF(VLOOKUP($A31,授業以外リスト!$A$7:$K$42,2,FALSE)=0,"",VLOOKUP($A31,授業以外リスト!$A$7:$K$42,2,FALSE)))</f>
        <v/>
      </c>
      <c r="C31" s="11" t="str">
        <f>IF(ISERROR(VLOOKUP($A31,授業以外リスト!$A$7:$K$42,3,FALSE)),"",IF(VLOOKUP($A31,授業以外リスト!$A$7:$K$42,3,FALSE)=0,"",VLOOKUP($A31,授業以外リスト!$A$7:$K$42,3,FALSE)))</f>
        <v/>
      </c>
      <c r="D31" s="96" t="str">
        <f>IF(ISERROR(VLOOKUP($A31,授業以外リスト!$A$7:$K$42,4,FALSE)),"",IF(VLOOKUP($A31,授業以外リスト!$A$7:$K$42,4,FALSE)=0,"",VLOOKUP($A31,授業以外リスト!$A$7:$K$42,4,FALSE)))</f>
        <v/>
      </c>
      <c r="E31" s="97" t="str">
        <f>IF(ISERROR(VLOOKUP($A31,授業以外リスト!$A$7:$K$42,5,FALSE)),"",IF(VLOOKUP($A31,授業以外リスト!$A$7:$K$42,5,FALSE)=0,"",VLOOKUP($A31,授業以外リスト!$A$7:$K$42,5,FALSE)))</f>
        <v/>
      </c>
      <c r="F31" s="12" t="str">
        <f>IF(ISERROR(VLOOKUP($A31,授業以外リスト!$A$7:$K$42,6,FALSE)),"",IF(VLOOKUP($A31,授業以外リスト!$A$7:$K$42,6,FALSE)=0,"",VLOOKUP($A31,授業以外リスト!$A$7:$K$42,6,FALSE)))</f>
        <v/>
      </c>
      <c r="G31" s="99" t="str">
        <f>IF(ISERROR(VLOOKUP($A31,授業以外リスト!$A$7:$K$42,7,FALSE)),"",IF(VLOOKUP($A31,授業以外リスト!$A$7:$K$42,7,FALSE)=0,"",VLOOKUP($A31,授業以外リスト!$A$7:$K$42,7,FALSE)))</f>
        <v/>
      </c>
      <c r="H31" s="14" t="str">
        <f>IF(ISERROR(VLOOKUP($A31,授業以外リスト!$A$7:$K$42,8,FALSE)),"",IF(VLOOKUP($A31,授業以外リスト!$A$7:$K$42,8,FALSE)=0,"",VLOOKUP($A31,授業以外リスト!$A$7:$K$42,8,FALSE)))</f>
        <v/>
      </c>
      <c r="I31" s="98" t="str">
        <f>IF(ISERROR(VLOOKUP($A31,授業以外リスト!$A$7:$K$42,9,FALSE)),"",IF(VLOOKUP($A31,授業以外リスト!$A$7:$K$42,9,FALSE)=0,"",VLOOKUP($A31,授業以外リスト!$A$7:$K$42,9,FALSE)))</f>
        <v/>
      </c>
      <c r="J31" s="13" t="str">
        <f>IF(ISERROR(VLOOKUP($A31,授業以外リスト!$A$7:$K$42,10,FALSE)),"",IF(VLOOKUP($A31,授業以外リスト!$A$7:$K$42,10,FALSE)=0,"",VLOOKUP($A31,授業以外リスト!$A$7:$K$42,10,FALSE)))</f>
        <v/>
      </c>
      <c r="K31" s="14" t="str">
        <f>IF(ISERROR(VLOOKUP($A31,授業以外リスト!$A$7:$K$42,11,FALSE)),"",IF(VLOOKUP($A31,授業以外リスト!$A$7:$K$42,11,FALSE)=0,"",VLOOKUP($A31,授業以外リスト!$A$7:$K$42,11,FALSE)))</f>
        <v/>
      </c>
      <c r="L31" s="5">
        <f t="shared" si="4"/>
        <v>0</v>
      </c>
    </row>
    <row r="32" spans="1:12">
      <c r="A32" s="107"/>
      <c r="B32" s="10" t="str">
        <f>IF(ISERROR(VLOOKUP($A32,授業以外リスト!$A$7:$K$42,2,FALSE)),"",IF(VLOOKUP($A32,授業以外リスト!$A$7:$K$42,2,FALSE)=0,"",VLOOKUP($A32,授業以外リスト!$A$7:$K$42,2,FALSE)))</f>
        <v/>
      </c>
      <c r="C32" s="11" t="str">
        <f>IF(ISERROR(VLOOKUP($A32,授業以外リスト!$A$7:$K$42,3,FALSE)),"",IF(VLOOKUP($A32,授業以外リスト!$A$7:$K$42,3,FALSE)=0,"",VLOOKUP($A32,授業以外リスト!$A$7:$K$42,3,FALSE)))</f>
        <v/>
      </c>
      <c r="D32" s="96" t="str">
        <f>IF(ISERROR(VLOOKUP($A32,授業以外リスト!$A$7:$K$42,4,FALSE)),"",IF(VLOOKUP($A32,授業以外リスト!$A$7:$K$42,4,FALSE)=0,"",VLOOKUP($A32,授業以外リスト!$A$7:$K$42,4,FALSE)))</f>
        <v/>
      </c>
      <c r="E32" s="97" t="str">
        <f>IF(ISERROR(VLOOKUP($A32,授業以外リスト!$A$7:$K$42,5,FALSE)),"",IF(VLOOKUP($A32,授業以外リスト!$A$7:$K$42,5,FALSE)=0,"",VLOOKUP($A32,授業以外リスト!$A$7:$K$42,5,FALSE)))</f>
        <v/>
      </c>
      <c r="F32" s="12" t="str">
        <f>IF(ISERROR(VLOOKUP($A32,授業以外リスト!$A$7:$K$42,6,FALSE)),"",IF(VLOOKUP($A32,授業以外リスト!$A$7:$K$42,6,FALSE)=0,"",VLOOKUP($A32,授業以外リスト!$A$7:$K$42,6,FALSE)))</f>
        <v/>
      </c>
      <c r="G32" s="99" t="str">
        <f>IF(ISERROR(VLOOKUP($A32,授業以外リスト!$A$7:$K$42,7,FALSE)),"",IF(VLOOKUP($A32,授業以外リスト!$A$7:$K$42,7,FALSE)=0,"",VLOOKUP($A32,授業以外リスト!$A$7:$K$42,7,FALSE)))</f>
        <v/>
      </c>
      <c r="H32" s="14" t="str">
        <f>IF(ISERROR(VLOOKUP($A32,授業以外リスト!$A$7:$K$42,8,FALSE)),"",IF(VLOOKUP($A32,授業以外リスト!$A$7:$K$42,8,FALSE)=0,"",VLOOKUP($A32,授業以外リスト!$A$7:$K$42,8,FALSE)))</f>
        <v/>
      </c>
      <c r="I32" s="98" t="str">
        <f>IF(ISERROR(VLOOKUP($A32,授業以外リスト!$A$7:$K$42,9,FALSE)),"",IF(VLOOKUP($A32,授業以外リスト!$A$7:$K$42,9,FALSE)=0,"",VLOOKUP($A32,授業以外リスト!$A$7:$K$42,9,FALSE)))</f>
        <v/>
      </c>
      <c r="J32" s="13" t="str">
        <f>IF(ISERROR(VLOOKUP($A32,授業以外リスト!$A$7:$K$42,10,FALSE)),"",IF(VLOOKUP($A32,授業以外リスト!$A$7:$K$42,10,FALSE)=0,"",VLOOKUP($A32,授業以外リスト!$A$7:$K$42,10,FALSE)))</f>
        <v/>
      </c>
      <c r="K32" s="14" t="str">
        <f>IF(ISERROR(VLOOKUP($A32,授業以外リスト!$A$7:$K$42,11,FALSE)),"",IF(VLOOKUP($A32,授業以外リスト!$A$7:$K$42,11,FALSE)=0,"",VLOOKUP($A32,授業以外リスト!$A$7:$K$42,11,FALSE)))</f>
        <v/>
      </c>
      <c r="L32" s="5">
        <f t="shared" si="4"/>
        <v>0</v>
      </c>
    </row>
    <row r="33" spans="1:12">
      <c r="A33" s="107"/>
      <c r="B33" s="10" t="str">
        <f>IF(ISERROR(VLOOKUP($A33,授業以外リスト!$A$7:$K$42,2,FALSE)),"",IF(VLOOKUP($A33,授業以外リスト!$A$7:$K$42,2,FALSE)=0,"",VLOOKUP($A33,授業以外リスト!$A$7:$K$42,2,FALSE)))</f>
        <v/>
      </c>
      <c r="C33" s="11" t="str">
        <f>IF(ISERROR(VLOOKUP($A33,授業以外リスト!$A$7:$K$42,3,FALSE)),"",IF(VLOOKUP($A33,授業以外リスト!$A$7:$K$42,3,FALSE)=0,"",VLOOKUP($A33,授業以外リスト!$A$7:$K$42,3,FALSE)))</f>
        <v/>
      </c>
      <c r="D33" s="96" t="str">
        <f>IF(ISERROR(VLOOKUP($A33,授業以外リスト!$A$7:$K$42,4,FALSE)),"",IF(VLOOKUP($A33,授業以外リスト!$A$7:$K$42,4,FALSE)=0,"",VLOOKUP($A33,授業以外リスト!$A$7:$K$42,4,FALSE)))</f>
        <v/>
      </c>
      <c r="E33" s="97" t="str">
        <f>IF(ISERROR(VLOOKUP($A33,授業以外リスト!$A$7:$K$42,5,FALSE)),"",IF(VLOOKUP($A33,授業以外リスト!$A$7:$K$42,5,FALSE)=0,"",VLOOKUP($A33,授業以外リスト!$A$7:$K$42,5,FALSE)))</f>
        <v/>
      </c>
      <c r="F33" s="12" t="str">
        <f>IF(ISERROR(VLOOKUP($A33,授業以外リスト!$A$7:$K$42,6,FALSE)),"",IF(VLOOKUP($A33,授業以外リスト!$A$7:$K$42,6,FALSE)=0,"",VLOOKUP($A33,授業以外リスト!$A$7:$K$42,6,FALSE)))</f>
        <v/>
      </c>
      <c r="G33" s="99" t="str">
        <f>IF(ISERROR(VLOOKUP($A33,授業以外リスト!$A$7:$K$42,7,FALSE)),"",IF(VLOOKUP($A33,授業以外リスト!$A$7:$K$42,7,FALSE)=0,"",VLOOKUP($A33,授業以外リスト!$A$7:$K$42,7,FALSE)))</f>
        <v/>
      </c>
      <c r="H33" s="14" t="str">
        <f>IF(ISERROR(VLOOKUP($A33,授業以外リスト!$A$7:$K$42,8,FALSE)),"",IF(VLOOKUP($A33,授業以外リスト!$A$7:$K$42,8,FALSE)=0,"",VLOOKUP($A33,授業以外リスト!$A$7:$K$42,8,FALSE)))</f>
        <v/>
      </c>
      <c r="I33" s="98" t="str">
        <f>IF(ISERROR(VLOOKUP($A33,授業以外リスト!$A$7:$K$42,9,FALSE)),"",IF(VLOOKUP($A33,授業以外リスト!$A$7:$K$42,9,FALSE)=0,"",VLOOKUP($A33,授業以外リスト!$A$7:$K$42,9,FALSE)))</f>
        <v/>
      </c>
      <c r="J33" s="13" t="str">
        <f>IF(ISERROR(VLOOKUP($A33,授業以外リスト!$A$7:$K$42,10,FALSE)),"",IF(VLOOKUP($A33,授業以外リスト!$A$7:$K$42,10,FALSE)=0,"",VLOOKUP($A33,授業以外リスト!$A$7:$K$42,10,FALSE)))</f>
        <v/>
      </c>
      <c r="K33" s="14" t="str">
        <f>IF(ISERROR(VLOOKUP($A33,授業以外リスト!$A$7:$K$42,11,FALSE)),"",IF(VLOOKUP($A33,授業以外リスト!$A$7:$K$42,11,FALSE)=0,"",VLOOKUP($A33,授業以外リスト!$A$7:$K$42,11,FALSE)))</f>
        <v/>
      </c>
      <c r="L33" s="5">
        <f t="shared" si="4"/>
        <v>0</v>
      </c>
    </row>
    <row r="34" spans="1:12">
      <c r="A34" s="107"/>
      <c r="B34" s="10" t="str">
        <f>IF(ISERROR(VLOOKUP($A34,授業以外リスト!$A$7:$K$42,2,FALSE)),"",IF(VLOOKUP($A34,授業以外リスト!$A$7:$K$42,2,FALSE)=0,"",VLOOKUP($A34,授業以外リスト!$A$7:$K$42,2,FALSE)))</f>
        <v/>
      </c>
      <c r="C34" s="11" t="str">
        <f>IF(ISERROR(VLOOKUP($A34,授業以外リスト!$A$7:$K$42,3,FALSE)),"",IF(VLOOKUP($A34,授業以外リスト!$A$7:$K$42,3,FALSE)=0,"",VLOOKUP($A34,授業以外リスト!$A$7:$K$42,3,FALSE)))</f>
        <v/>
      </c>
      <c r="D34" s="96" t="str">
        <f>IF(ISERROR(VLOOKUP($A34,授業以外リスト!$A$7:$K$42,4,FALSE)),"",IF(VLOOKUP($A34,授業以外リスト!$A$7:$K$42,4,FALSE)=0,"",VLOOKUP($A34,授業以外リスト!$A$7:$K$42,4,FALSE)))</f>
        <v/>
      </c>
      <c r="E34" s="97" t="str">
        <f>IF(ISERROR(VLOOKUP($A34,授業以外リスト!$A$7:$K$42,5,FALSE)),"",IF(VLOOKUP($A34,授業以外リスト!$A$7:$K$42,5,FALSE)=0,"",VLOOKUP($A34,授業以外リスト!$A$7:$K$42,5,FALSE)))</f>
        <v/>
      </c>
      <c r="F34" s="12" t="str">
        <f>IF(ISERROR(VLOOKUP($A34,授業以外リスト!$A$7:$K$42,6,FALSE)),"",IF(VLOOKUP($A34,授業以外リスト!$A$7:$K$42,6,FALSE)=0,"",VLOOKUP($A34,授業以外リスト!$A$7:$K$42,6,FALSE)))</f>
        <v/>
      </c>
      <c r="G34" s="99" t="str">
        <f>IF(ISERROR(VLOOKUP($A34,授業以外リスト!$A$7:$K$42,7,FALSE)),"",IF(VLOOKUP($A34,授業以外リスト!$A$7:$K$42,7,FALSE)=0,"",VLOOKUP($A34,授業以外リスト!$A$7:$K$42,7,FALSE)))</f>
        <v/>
      </c>
      <c r="H34" s="14" t="str">
        <f>IF(ISERROR(VLOOKUP($A34,授業以外リスト!$A$7:$K$42,8,FALSE)),"",IF(VLOOKUP($A34,授業以外リスト!$A$7:$K$42,8,FALSE)=0,"",VLOOKUP($A34,授業以外リスト!$A$7:$K$42,8,FALSE)))</f>
        <v/>
      </c>
      <c r="I34" s="98" t="str">
        <f>IF(ISERROR(VLOOKUP($A34,授業以外リスト!$A$7:$K$42,9,FALSE)),"",IF(VLOOKUP($A34,授業以外リスト!$A$7:$K$42,9,FALSE)=0,"",VLOOKUP($A34,授業以外リスト!$A$7:$K$42,9,FALSE)))</f>
        <v/>
      </c>
      <c r="J34" s="13" t="str">
        <f>IF(ISERROR(VLOOKUP($A34,授業以外リスト!$A$7:$K$42,10,FALSE)),"",IF(VLOOKUP($A34,授業以外リスト!$A$7:$K$42,10,FALSE)=0,"",VLOOKUP($A34,授業以外リスト!$A$7:$K$42,10,FALSE)))</f>
        <v/>
      </c>
      <c r="K34" s="14" t="str">
        <f>IF(ISERROR(VLOOKUP($A34,授業以外リスト!$A$7:$K$42,11,FALSE)),"",IF(VLOOKUP($A34,授業以外リスト!$A$7:$K$42,11,FALSE)=0,"",VLOOKUP($A34,授業以外リスト!$A$7:$K$42,11,FALSE)))</f>
        <v/>
      </c>
      <c r="L34" s="5">
        <f t="shared" si="4"/>
        <v>0</v>
      </c>
    </row>
    <row r="35" spans="1:12">
      <c r="A35" s="107"/>
      <c r="B35" s="10" t="str">
        <f>IF(ISERROR(VLOOKUP($A35,授業以外リスト!$A$7:$K$42,2,FALSE)),"",IF(VLOOKUP($A35,授業以外リスト!$A$7:$K$42,2,FALSE)=0,"",VLOOKUP($A35,授業以外リスト!$A$7:$K$42,2,FALSE)))</f>
        <v/>
      </c>
      <c r="C35" s="11" t="str">
        <f>IF(ISERROR(VLOOKUP($A35,授業以外リスト!$A$7:$K$42,3,FALSE)),"",IF(VLOOKUP($A35,授業以外リスト!$A$7:$K$42,3,FALSE)=0,"",VLOOKUP($A35,授業以外リスト!$A$7:$K$42,3,FALSE)))</f>
        <v/>
      </c>
      <c r="D35" s="96" t="str">
        <f>IF(ISERROR(VLOOKUP($A35,授業以外リスト!$A$7:$K$42,4,FALSE)),"",IF(VLOOKUP($A35,授業以外リスト!$A$7:$K$42,4,FALSE)=0,"",VLOOKUP($A35,授業以外リスト!$A$7:$K$42,4,FALSE)))</f>
        <v/>
      </c>
      <c r="E35" s="97" t="str">
        <f>IF(ISERROR(VLOOKUP($A35,授業以外リスト!$A$7:$K$42,5,FALSE)),"",IF(VLOOKUP($A35,授業以外リスト!$A$7:$K$42,5,FALSE)=0,"",VLOOKUP($A35,授業以外リスト!$A$7:$K$42,5,FALSE)))</f>
        <v/>
      </c>
      <c r="F35" s="12" t="str">
        <f>IF(ISERROR(VLOOKUP($A35,授業以外リスト!$A$7:$K$42,6,FALSE)),"",IF(VLOOKUP($A35,授業以外リスト!$A$7:$K$42,6,FALSE)=0,"",VLOOKUP($A35,授業以外リスト!$A$7:$K$42,6,FALSE)))</f>
        <v/>
      </c>
      <c r="G35" s="99" t="str">
        <f>IF(ISERROR(VLOOKUP($A35,授業以外リスト!$A$7:$K$42,7,FALSE)),"",IF(VLOOKUP($A35,授業以外リスト!$A$7:$K$42,7,FALSE)=0,"",VLOOKUP($A35,授業以外リスト!$A$7:$K$42,7,FALSE)))</f>
        <v/>
      </c>
      <c r="H35" s="14" t="str">
        <f>IF(ISERROR(VLOOKUP($A35,授業以外リスト!$A$7:$K$42,8,FALSE)),"",IF(VLOOKUP($A35,授業以外リスト!$A$7:$K$42,8,FALSE)=0,"",VLOOKUP($A35,授業以外リスト!$A$7:$K$42,8,FALSE)))</f>
        <v/>
      </c>
      <c r="I35" s="98" t="str">
        <f>IF(ISERROR(VLOOKUP($A35,授業以外リスト!$A$7:$K$42,9,FALSE)),"",IF(VLOOKUP($A35,授業以外リスト!$A$7:$K$42,9,FALSE)=0,"",VLOOKUP($A35,授業以外リスト!$A$7:$K$42,9,FALSE)))</f>
        <v/>
      </c>
      <c r="J35" s="13" t="str">
        <f>IF(ISERROR(VLOOKUP($A35,授業以外リスト!$A$7:$K$42,10,FALSE)),"",IF(VLOOKUP($A35,授業以外リスト!$A$7:$K$42,10,FALSE)=0,"",VLOOKUP($A35,授業以外リスト!$A$7:$K$42,10,FALSE)))</f>
        <v/>
      </c>
      <c r="K35" s="14" t="str">
        <f>IF(ISERROR(VLOOKUP($A35,授業以外リスト!$A$7:$K$42,11,FALSE)),"",IF(VLOOKUP($A35,授業以外リスト!$A$7:$K$42,11,FALSE)=0,"",VLOOKUP($A35,授業以外リスト!$A$7:$K$42,11,FALSE)))</f>
        <v/>
      </c>
      <c r="L35" s="5">
        <f t="shared" si="4"/>
        <v>0</v>
      </c>
    </row>
    <row r="36" spans="1:12">
      <c r="A36" s="107"/>
      <c r="B36" s="10" t="str">
        <f>IF(ISERROR(VLOOKUP($A36,授業以外リスト!$A$7:$K$42,2,FALSE)),"",IF(VLOOKUP($A36,授業以外リスト!$A$7:$K$42,2,FALSE)=0,"",VLOOKUP($A36,授業以外リスト!$A$7:$K$42,2,FALSE)))</f>
        <v/>
      </c>
      <c r="C36" s="11" t="str">
        <f>IF(ISERROR(VLOOKUP($A36,授業以外リスト!$A$7:$K$42,3,FALSE)),"",IF(VLOOKUP($A36,授業以外リスト!$A$7:$K$42,3,FALSE)=0,"",VLOOKUP($A36,授業以外リスト!$A$7:$K$42,3,FALSE)))</f>
        <v/>
      </c>
      <c r="D36" s="96" t="str">
        <f>IF(ISERROR(VLOOKUP($A36,授業以外リスト!$A$7:$K$42,4,FALSE)),"",IF(VLOOKUP($A36,授業以外リスト!$A$7:$K$42,4,FALSE)=0,"",VLOOKUP($A36,授業以外リスト!$A$7:$K$42,4,FALSE)))</f>
        <v/>
      </c>
      <c r="E36" s="97" t="str">
        <f>IF(ISERROR(VLOOKUP($A36,授業以外リスト!$A$7:$K$42,5,FALSE)),"",IF(VLOOKUP($A36,授業以外リスト!$A$7:$K$42,5,FALSE)=0,"",VLOOKUP($A36,授業以外リスト!$A$7:$K$42,5,FALSE)))</f>
        <v/>
      </c>
      <c r="F36" s="12" t="str">
        <f>IF(ISERROR(VLOOKUP($A36,授業以外リスト!$A$7:$K$42,6,FALSE)),"",IF(VLOOKUP($A36,授業以外リスト!$A$7:$K$42,6,FALSE)=0,"",VLOOKUP($A36,授業以外リスト!$A$7:$K$42,6,FALSE)))</f>
        <v/>
      </c>
      <c r="G36" s="99" t="str">
        <f>IF(ISERROR(VLOOKUP($A36,授業以外リスト!$A$7:$K$42,7,FALSE)),"",IF(VLOOKUP($A36,授業以外リスト!$A$7:$K$42,7,FALSE)=0,"",VLOOKUP($A36,授業以外リスト!$A$7:$K$42,7,FALSE)))</f>
        <v/>
      </c>
      <c r="H36" s="14" t="str">
        <f>IF(ISERROR(VLOOKUP($A36,授業以外リスト!$A$7:$K$42,8,FALSE)),"",IF(VLOOKUP($A36,授業以外リスト!$A$7:$K$42,8,FALSE)=0,"",VLOOKUP($A36,授業以外リスト!$A$7:$K$42,8,FALSE)))</f>
        <v/>
      </c>
      <c r="I36" s="98" t="str">
        <f>IF(ISERROR(VLOOKUP($A36,授業以外リスト!$A$7:$K$42,9,FALSE)),"",IF(VLOOKUP($A36,授業以外リスト!$A$7:$K$42,9,FALSE)=0,"",VLOOKUP($A36,授業以外リスト!$A$7:$K$42,9,FALSE)))</f>
        <v/>
      </c>
      <c r="J36" s="13" t="str">
        <f>IF(ISERROR(VLOOKUP($A36,授業以外リスト!$A$7:$K$42,10,FALSE)),"",IF(VLOOKUP($A36,授業以外リスト!$A$7:$K$42,10,FALSE)=0,"",VLOOKUP($A36,授業以外リスト!$A$7:$K$42,10,FALSE)))</f>
        <v/>
      </c>
      <c r="K36" s="14" t="str">
        <f>IF(ISERROR(VLOOKUP($A36,授業以外リスト!$A$7:$K$42,11,FALSE)),"",IF(VLOOKUP($A36,授業以外リスト!$A$7:$K$42,11,FALSE)=0,"",VLOOKUP($A36,授業以外リスト!$A$7:$K$42,11,FALSE)))</f>
        <v/>
      </c>
      <c r="L36" s="5">
        <f t="shared" si="4"/>
        <v>0</v>
      </c>
    </row>
    <row r="37" spans="1:12">
      <c r="A37" s="107"/>
      <c r="B37" s="10" t="str">
        <f>IF(ISERROR(VLOOKUP($A37,授業以外リスト!$A$7:$K$42,2,FALSE)),"",IF(VLOOKUP($A37,授業以外リスト!$A$7:$K$42,2,FALSE)=0,"",VLOOKUP($A37,授業以外リスト!$A$7:$K$42,2,FALSE)))</f>
        <v/>
      </c>
      <c r="C37" s="11" t="str">
        <f>IF(ISERROR(VLOOKUP($A37,授業以外リスト!$A$7:$K$42,3,FALSE)),"",IF(VLOOKUP($A37,授業以外リスト!$A$7:$K$42,3,FALSE)=0,"",VLOOKUP($A37,授業以外リスト!$A$7:$K$42,3,FALSE)))</f>
        <v/>
      </c>
      <c r="D37" s="96" t="str">
        <f>IF(ISERROR(VLOOKUP($A37,授業以外リスト!$A$7:$K$42,4,FALSE)),"",IF(VLOOKUP($A37,授業以外リスト!$A$7:$K$42,4,FALSE)=0,"",VLOOKUP($A37,授業以外リスト!$A$7:$K$42,4,FALSE)))</f>
        <v/>
      </c>
      <c r="E37" s="97" t="str">
        <f>IF(ISERROR(VLOOKUP($A37,授業以外リスト!$A$7:$K$42,5,FALSE)),"",IF(VLOOKUP($A37,授業以外リスト!$A$7:$K$42,5,FALSE)=0,"",VLOOKUP($A37,授業以外リスト!$A$7:$K$42,5,FALSE)))</f>
        <v/>
      </c>
      <c r="F37" s="12" t="str">
        <f>IF(ISERROR(VLOOKUP($A37,授業以外リスト!$A$7:$K$42,6,FALSE)),"",IF(VLOOKUP($A37,授業以外リスト!$A$7:$K$42,6,FALSE)=0,"",VLOOKUP($A37,授業以外リスト!$A$7:$K$42,6,FALSE)))</f>
        <v/>
      </c>
      <c r="G37" s="99" t="str">
        <f>IF(ISERROR(VLOOKUP($A37,授業以外リスト!$A$7:$K$42,7,FALSE)),"",IF(VLOOKUP($A37,授業以外リスト!$A$7:$K$42,7,FALSE)=0,"",VLOOKUP($A37,授業以外リスト!$A$7:$K$42,7,FALSE)))</f>
        <v/>
      </c>
      <c r="H37" s="14" t="str">
        <f>IF(ISERROR(VLOOKUP($A37,授業以外リスト!$A$7:$K$42,8,FALSE)),"",IF(VLOOKUP($A37,授業以外リスト!$A$7:$K$42,8,FALSE)=0,"",VLOOKUP($A37,授業以外リスト!$A$7:$K$42,8,FALSE)))</f>
        <v/>
      </c>
      <c r="I37" s="98" t="str">
        <f>IF(ISERROR(VLOOKUP($A37,授業以外リスト!$A$7:$K$42,9,FALSE)),"",IF(VLOOKUP($A37,授業以外リスト!$A$7:$K$42,9,FALSE)=0,"",VLOOKUP($A37,授業以外リスト!$A$7:$K$42,9,FALSE)))</f>
        <v/>
      </c>
      <c r="J37" s="13" t="str">
        <f>IF(ISERROR(VLOOKUP($A37,授業以外リスト!$A$7:$K$42,10,FALSE)),"",IF(VLOOKUP($A37,授業以外リスト!$A$7:$K$42,10,FALSE)=0,"",VLOOKUP($A37,授業以外リスト!$A$7:$K$42,10,FALSE)))</f>
        <v/>
      </c>
      <c r="K37" s="14" t="str">
        <f>IF(ISERROR(VLOOKUP($A37,授業以外リスト!$A$7:$K$42,11,FALSE)),"",IF(VLOOKUP($A37,授業以外リスト!$A$7:$K$42,11,FALSE)=0,"",VLOOKUP($A37,授業以外リスト!$A$7:$K$42,11,FALSE)))</f>
        <v/>
      </c>
      <c r="L37" s="5">
        <f t="shared" si="4"/>
        <v>0</v>
      </c>
    </row>
    <row r="38" spans="1:12">
      <c r="A38" s="107"/>
      <c r="B38" s="10" t="str">
        <f>IF(ISERROR(VLOOKUP($A38,授業以外リスト!$A$7:$K$42,2,FALSE)),"",IF(VLOOKUP($A38,授業以外リスト!$A$7:$K$42,2,FALSE)=0,"",VLOOKUP($A38,授業以外リスト!$A$7:$K$42,2,FALSE)))</f>
        <v/>
      </c>
      <c r="C38" s="11" t="str">
        <f>IF(ISERROR(VLOOKUP($A38,授業以外リスト!$A$7:$K$42,3,FALSE)),"",IF(VLOOKUP($A38,授業以外リスト!$A$7:$K$42,3,FALSE)=0,"",VLOOKUP($A38,授業以外リスト!$A$7:$K$42,3,FALSE)))</f>
        <v/>
      </c>
      <c r="D38" s="96" t="str">
        <f>IF(ISERROR(VLOOKUP($A38,授業以外リスト!$A$7:$K$42,4,FALSE)),"",IF(VLOOKUP($A38,授業以外リスト!$A$7:$K$42,4,FALSE)=0,"",VLOOKUP($A38,授業以外リスト!$A$7:$K$42,4,FALSE)))</f>
        <v/>
      </c>
      <c r="E38" s="97" t="str">
        <f>IF(ISERROR(VLOOKUP($A38,授業以外リスト!$A$7:$K$42,5,FALSE)),"",IF(VLOOKUP($A38,授業以外リスト!$A$7:$K$42,5,FALSE)=0,"",VLOOKUP($A38,授業以外リスト!$A$7:$K$42,5,FALSE)))</f>
        <v/>
      </c>
      <c r="F38" s="12" t="str">
        <f>IF(ISERROR(VLOOKUP($A38,授業以外リスト!$A$7:$K$42,6,FALSE)),"",IF(VLOOKUP($A38,授業以外リスト!$A$7:$K$42,6,FALSE)=0,"",VLOOKUP($A38,授業以外リスト!$A$7:$K$42,6,FALSE)))</f>
        <v/>
      </c>
      <c r="G38" s="99" t="str">
        <f>IF(ISERROR(VLOOKUP($A38,授業以外リスト!$A$7:$K$42,7,FALSE)),"",IF(VLOOKUP($A38,授業以外リスト!$A$7:$K$42,7,FALSE)=0,"",VLOOKUP($A38,授業以外リスト!$A$7:$K$42,7,FALSE)))</f>
        <v/>
      </c>
      <c r="H38" s="14" t="str">
        <f>IF(ISERROR(VLOOKUP($A38,授業以外リスト!$A$7:$K$42,8,FALSE)),"",IF(VLOOKUP($A38,授業以外リスト!$A$7:$K$42,8,FALSE)=0,"",VLOOKUP($A38,授業以外リスト!$A$7:$K$42,8,FALSE)))</f>
        <v/>
      </c>
      <c r="I38" s="98" t="str">
        <f>IF(ISERROR(VLOOKUP($A38,授業以外リスト!$A$7:$K$42,9,FALSE)),"",IF(VLOOKUP($A38,授業以外リスト!$A$7:$K$42,9,FALSE)=0,"",VLOOKUP($A38,授業以外リスト!$A$7:$K$42,9,FALSE)))</f>
        <v/>
      </c>
      <c r="J38" s="13" t="str">
        <f>IF(ISERROR(VLOOKUP($A38,授業以外リスト!$A$7:$K$42,10,FALSE)),"",IF(VLOOKUP($A38,授業以外リスト!$A$7:$K$42,10,FALSE)=0,"",VLOOKUP($A38,授業以外リスト!$A$7:$K$42,10,FALSE)))</f>
        <v/>
      </c>
      <c r="K38" s="14" t="str">
        <f>IF(ISERROR(VLOOKUP($A38,授業以外リスト!$A$7:$K$42,11,FALSE)),"",IF(VLOOKUP($A38,授業以外リスト!$A$7:$K$42,11,FALSE)=0,"",VLOOKUP($A38,授業以外リスト!$A$7:$K$42,11,FALSE)))</f>
        <v/>
      </c>
      <c r="L38" s="5">
        <f t="shared" si="4"/>
        <v>0</v>
      </c>
    </row>
    <row r="39" spans="1:12">
      <c r="A39" s="107"/>
      <c r="B39" s="10" t="str">
        <f>IF(ISERROR(VLOOKUP($A39,授業以外リスト!$A$7:$K$42,2,FALSE)),"",IF(VLOOKUP($A39,授業以外リスト!$A$7:$K$42,2,FALSE)=0,"",VLOOKUP($A39,授業以外リスト!$A$7:$K$42,2,FALSE)))</f>
        <v/>
      </c>
      <c r="C39" s="11" t="str">
        <f>IF(ISERROR(VLOOKUP($A39,授業以外リスト!$A$7:$K$42,3,FALSE)),"",IF(VLOOKUP($A39,授業以外リスト!$A$7:$K$42,3,FALSE)=0,"",VLOOKUP($A39,授業以外リスト!$A$7:$K$42,3,FALSE)))</f>
        <v/>
      </c>
      <c r="D39" s="96" t="str">
        <f>IF(ISERROR(VLOOKUP($A39,授業以外リスト!$A$7:$K$42,4,FALSE)),"",IF(VLOOKUP($A39,授業以外リスト!$A$7:$K$42,4,FALSE)=0,"",VLOOKUP($A39,授業以外リスト!$A$7:$K$42,4,FALSE)))</f>
        <v/>
      </c>
      <c r="E39" s="97" t="str">
        <f>IF(ISERROR(VLOOKUP($A39,授業以外リスト!$A$7:$K$42,5,FALSE)),"",IF(VLOOKUP($A39,授業以外リスト!$A$7:$K$42,5,FALSE)=0,"",VLOOKUP($A39,授業以外リスト!$A$7:$K$42,5,FALSE)))</f>
        <v/>
      </c>
      <c r="F39" s="12" t="str">
        <f>IF(ISERROR(VLOOKUP($A39,授業以外リスト!$A$7:$K$42,6,FALSE)),"",IF(VLOOKUP($A39,授業以外リスト!$A$7:$K$42,6,FALSE)=0,"",VLOOKUP($A39,授業以外リスト!$A$7:$K$42,6,FALSE)))</f>
        <v/>
      </c>
      <c r="G39" s="99" t="str">
        <f>IF(ISERROR(VLOOKUP($A39,授業以外リスト!$A$7:$K$42,7,FALSE)),"",IF(VLOOKUP($A39,授業以外リスト!$A$7:$K$42,7,FALSE)=0,"",VLOOKUP($A39,授業以外リスト!$A$7:$K$42,7,FALSE)))</f>
        <v/>
      </c>
      <c r="H39" s="14" t="str">
        <f>IF(ISERROR(VLOOKUP($A39,授業以外リスト!$A$7:$K$42,8,FALSE)),"",IF(VLOOKUP($A39,授業以外リスト!$A$7:$K$42,8,FALSE)=0,"",VLOOKUP($A39,授業以外リスト!$A$7:$K$42,8,FALSE)))</f>
        <v/>
      </c>
      <c r="I39" s="98" t="str">
        <f>IF(ISERROR(VLOOKUP($A39,授業以外リスト!$A$7:$K$42,9,FALSE)),"",IF(VLOOKUP($A39,授業以外リスト!$A$7:$K$42,9,FALSE)=0,"",VLOOKUP($A39,授業以外リスト!$A$7:$K$42,9,FALSE)))</f>
        <v/>
      </c>
      <c r="J39" s="13" t="str">
        <f>IF(ISERROR(VLOOKUP($A39,授業以外リスト!$A$7:$K$42,10,FALSE)),"",IF(VLOOKUP($A39,授業以外リスト!$A$7:$K$42,10,FALSE)=0,"",VLOOKUP($A39,授業以外リスト!$A$7:$K$42,10,FALSE)))</f>
        <v/>
      </c>
      <c r="K39" s="14" t="str">
        <f>IF(ISERROR(VLOOKUP($A39,授業以外リスト!$A$7:$K$42,11,FALSE)),"",IF(VLOOKUP($A39,授業以外リスト!$A$7:$K$42,11,FALSE)=0,"",VLOOKUP($A39,授業以外リスト!$A$7:$K$42,11,FALSE)))</f>
        <v/>
      </c>
      <c r="L39" s="5">
        <f t="shared" si="4"/>
        <v>0</v>
      </c>
    </row>
    <row r="40" spans="1:12" ht="18" thickBot="1">
      <c r="A40" s="108"/>
      <c r="B40" s="10" t="str">
        <f>IF(ISERROR(VLOOKUP($A40,授業以外リスト!$A$7:$K$42,2,FALSE)),"",IF(VLOOKUP($A40,授業以外リスト!$A$7:$K$42,2,FALSE)=0,"",VLOOKUP($A40,授業以外リスト!$A$7:$K$42,2,FALSE)))</f>
        <v/>
      </c>
      <c r="C40" s="11" t="str">
        <f>IF(ISERROR(VLOOKUP($A40,授業以外リスト!$A$7:$K$42,3,FALSE)),"",IF(VLOOKUP($A40,授業以外リスト!$A$7:$K$42,3,FALSE)=0,"",VLOOKUP($A40,授業以外リスト!$A$7:$K$42,3,FALSE)))</f>
        <v/>
      </c>
      <c r="D40" s="96" t="str">
        <f>IF(ISERROR(VLOOKUP($A40,授業以外リスト!$A$7:$K$42,4,FALSE)),"",IF(VLOOKUP($A40,授業以外リスト!$A$7:$K$42,4,FALSE)=0,"",VLOOKUP($A40,授業以外リスト!$A$7:$K$42,4,FALSE)))</f>
        <v/>
      </c>
      <c r="E40" s="97" t="str">
        <f>IF(ISERROR(VLOOKUP($A40,授業以外リスト!$A$7:$K$42,5,FALSE)),"",IF(VLOOKUP($A40,授業以外リスト!$A$7:$K$42,5,FALSE)=0,"",VLOOKUP($A40,授業以外リスト!$A$7:$K$42,5,FALSE)))</f>
        <v/>
      </c>
      <c r="F40" s="12" t="str">
        <f>IF(ISERROR(VLOOKUP($A40,授業以外リスト!$A$7:$K$42,6,FALSE)),"",IF(VLOOKUP($A40,授業以外リスト!$A$7:$K$42,6,FALSE)=0,"",VLOOKUP($A40,授業以外リスト!$A$7:$K$42,6,FALSE)))</f>
        <v/>
      </c>
      <c r="G40" s="99" t="str">
        <f>IF(ISERROR(VLOOKUP($A40,授業以外リスト!$A$7:$K$42,7,FALSE)),"",IF(VLOOKUP($A40,授業以外リスト!$A$7:$K$42,7,FALSE)=0,"",VLOOKUP($A40,授業以外リスト!$A$7:$K$42,7,FALSE)))</f>
        <v/>
      </c>
      <c r="H40" s="14" t="str">
        <f>IF(ISERROR(VLOOKUP($A40,授業以外リスト!$A$7:$K$42,8,FALSE)),"",IF(VLOOKUP($A40,授業以外リスト!$A$7:$K$42,8,FALSE)=0,"",VLOOKUP($A40,授業以外リスト!$A$7:$K$42,8,FALSE)))</f>
        <v/>
      </c>
      <c r="I40" s="98" t="str">
        <f>IF(ISERROR(VLOOKUP($A40,授業以外リスト!$A$7:$K$42,9,FALSE)),"",IF(VLOOKUP($A40,授業以外リスト!$A$7:$K$42,9,FALSE)=0,"",VLOOKUP($A40,授業以外リスト!$A$7:$K$42,9,FALSE)))</f>
        <v/>
      </c>
      <c r="J40" s="13" t="str">
        <f>IF(ISERROR(VLOOKUP($A40,授業以外リスト!$A$7:$K$42,10,FALSE)),"",IF(VLOOKUP($A40,授業以外リスト!$A$7:$K$42,10,FALSE)=0,"",VLOOKUP($A40,授業以外リスト!$A$7:$K$42,10,FALSE)))</f>
        <v/>
      </c>
      <c r="K40" s="14" t="str">
        <f>IF(ISERROR(VLOOKUP($A40,授業以外リスト!$A$7:$K$42,11,FALSE)),"",IF(VLOOKUP($A40,授業以外リスト!$A$7:$K$42,11,FALSE)=0,"",VLOOKUP($A40,授業以外リスト!$A$7:$K$42,11,FALSE)))</f>
        <v/>
      </c>
      <c r="L40" s="5">
        <f t="shared" si="4"/>
        <v>0</v>
      </c>
    </row>
    <row r="41" spans="1:12" ht="18" thickBot="1">
      <c r="A41" s="95" t="s">
        <v>12</v>
      </c>
      <c r="B41" s="124">
        <f>COUNTIF(B25:B40,"○")</f>
        <v>0</v>
      </c>
      <c r="C41" s="125">
        <f t="shared" ref="C41:K41" si="5">COUNTIF(C25:C40,"○")</f>
        <v>0</v>
      </c>
      <c r="D41" s="125">
        <f t="shared" si="5"/>
        <v>0</v>
      </c>
      <c r="E41" s="125">
        <f t="shared" si="5"/>
        <v>0</v>
      </c>
      <c r="F41" s="126">
        <f t="shared" si="5"/>
        <v>0</v>
      </c>
      <c r="G41" s="88">
        <f t="shared" si="5"/>
        <v>0</v>
      </c>
      <c r="H41" s="89">
        <f t="shared" si="5"/>
        <v>0</v>
      </c>
      <c r="I41" s="89">
        <f t="shared" si="5"/>
        <v>0</v>
      </c>
      <c r="J41" s="89">
        <f t="shared" si="5"/>
        <v>0</v>
      </c>
      <c r="K41" s="89">
        <f t="shared" si="5"/>
        <v>0</v>
      </c>
      <c r="L41" s="6">
        <f>SUM(B41:K41)</f>
        <v>0</v>
      </c>
    </row>
    <row r="42" spans="1:12" ht="18" thickBot="1">
      <c r="A42" s="95" t="s">
        <v>17</v>
      </c>
      <c r="B42" s="69">
        <f t="shared" ref="B42:K42" si="6">SUM(B12+B16+B20+B24+B41)</f>
        <v>0</v>
      </c>
      <c r="C42" s="79">
        <f t="shared" si="6"/>
        <v>0</v>
      </c>
      <c r="D42" s="79">
        <f t="shared" si="6"/>
        <v>0</v>
      </c>
      <c r="E42" s="79">
        <f t="shared" si="6"/>
        <v>0</v>
      </c>
      <c r="F42" s="80">
        <f t="shared" si="6"/>
        <v>0</v>
      </c>
      <c r="G42" s="128">
        <f t="shared" si="6"/>
        <v>0</v>
      </c>
      <c r="H42" s="129">
        <f t="shared" si="6"/>
        <v>0</v>
      </c>
      <c r="I42" s="129">
        <f t="shared" si="6"/>
        <v>0</v>
      </c>
      <c r="J42" s="129">
        <f t="shared" si="6"/>
        <v>0</v>
      </c>
      <c r="K42" s="129">
        <f t="shared" si="6"/>
        <v>0</v>
      </c>
      <c r="L42" s="54">
        <f>SUM(B42:K42)</f>
        <v>0</v>
      </c>
    </row>
    <row r="43" spans="1:12" ht="18" thickBot="1">
      <c r="A43" s="95" t="s">
        <v>18</v>
      </c>
      <c r="B43" s="135">
        <v>3</v>
      </c>
      <c r="C43" s="136">
        <v>3</v>
      </c>
      <c r="D43" s="136">
        <v>3</v>
      </c>
      <c r="E43" s="136">
        <v>3</v>
      </c>
      <c r="F43" s="137">
        <v>3</v>
      </c>
      <c r="G43" s="138">
        <v>3</v>
      </c>
      <c r="H43" s="139">
        <v>3</v>
      </c>
      <c r="I43" s="139">
        <v>3</v>
      </c>
      <c r="J43" s="139">
        <v>3</v>
      </c>
      <c r="K43" s="139">
        <v>3</v>
      </c>
      <c r="L43" s="8">
        <f>SUM(B43:K43)</f>
        <v>30</v>
      </c>
    </row>
    <row r="44" spans="1:12" ht="18" thickBot="1">
      <c r="A44" s="95" t="s">
        <v>19</v>
      </c>
      <c r="B44" s="81">
        <f>B42/B43</f>
        <v>0</v>
      </c>
      <c r="C44" s="82">
        <f t="shared" ref="C44:K44" si="7">C42/C43</f>
        <v>0</v>
      </c>
      <c r="D44" s="82">
        <f t="shared" si="7"/>
        <v>0</v>
      </c>
      <c r="E44" s="82">
        <f t="shared" si="7"/>
        <v>0</v>
      </c>
      <c r="F44" s="83">
        <f t="shared" si="7"/>
        <v>0</v>
      </c>
      <c r="G44" s="84">
        <f t="shared" si="7"/>
        <v>0</v>
      </c>
      <c r="H44" s="85">
        <f t="shared" si="7"/>
        <v>0</v>
      </c>
      <c r="I44" s="85">
        <f t="shared" si="7"/>
        <v>0</v>
      </c>
      <c r="J44" s="85">
        <f t="shared" si="7"/>
        <v>0</v>
      </c>
      <c r="K44" s="85">
        <f t="shared" si="7"/>
        <v>0</v>
      </c>
      <c r="L44" s="9">
        <f>AVERAGE(B44:K44)</f>
        <v>0</v>
      </c>
    </row>
  </sheetData>
  <mergeCells count="7">
    <mergeCell ref="L7:L8"/>
    <mergeCell ref="A2:L2"/>
    <mergeCell ref="H5:L5"/>
    <mergeCell ref="H4:L4"/>
    <mergeCell ref="B7:F7"/>
    <mergeCell ref="A7:A8"/>
    <mergeCell ref="G7:K7"/>
  </mergeCells>
  <phoneticPr fontId="1"/>
  <dataValidations count="1">
    <dataValidation type="list" allowBlank="1" showInputMessage="1" showErrorMessage="1" sqref="B22:K23" xr:uid="{00000000-0002-0000-0000-000000000000}">
      <formula1>"　,○"</formula1>
    </dataValidation>
  </dataValidations>
  <pageMargins left="0.7" right="0.7" top="0.75" bottom="0.75" header="0.3" footer="0.3"/>
  <pageSetup paperSize="9" scale="60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OFFSET(授業以外リスト!$A$11,0,0,SUMPRODUCT((授業以外リスト!$A$11:$A$42&lt;&gt;"")*1))</xm:f>
          </x14:formula1>
          <xm:sqref>A26:A40</xm:sqref>
        </x14:dataValidation>
        <x14:dataValidation type="list" allowBlank="1" showInputMessage="1" showErrorMessage="1" xr:uid="{00000000-0002-0000-0000-000002000000}">
          <x14:formula1>
            <xm:f>OFFSET('授業リスト(学術院)'!$A$7,0,0,SUMPRODUCT(('授業リスト(学術院)'!$A$7:$A$37&lt;&gt;"")*1))</xm:f>
          </x14:formula1>
          <xm:sqref>A14:A15</xm:sqref>
        </x14:dataValidation>
        <x14:dataValidation type="list" allowBlank="1" showInputMessage="1" showErrorMessage="1" xr:uid="{00000000-0002-0000-0000-000003000000}">
          <x14:formula1>
            <xm:f>OFFSET('授業リスト(大学院)'!$A$7,0,0,SUMPRODUCT(('授業リスト(大学院)'!$A$7:$A$59&lt;&gt;"")*1))</xm:f>
          </x14:formula1>
          <xm:sqref>A18:A19</xm:sqref>
        </x14:dataValidation>
        <x14:dataValidation type="list" allowBlank="1" showInputMessage="1" showErrorMessage="1" xr:uid="{00000000-0002-0000-0000-000004000000}">
          <x14:formula1>
            <xm:f>OFFSET('授業リスト(学位)'!$A$10,0,0,SUMPRODUCT(('授業リスト(学位)'!$A$10:$A$17&lt;&gt;"")*1))</xm:f>
          </x14:formula1>
          <xm:sqref>A10:A11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2:L17"/>
  <sheetViews>
    <sheetView zoomScaleNormal="100" workbookViewId="0">
      <pane ySplit="6" topLeftCell="A7" activePane="bottomLeft" state="frozenSplit"/>
      <selection activeCell="I33" sqref="H33:I33"/>
      <selection pane="bottomLeft" activeCell="H22" sqref="H22"/>
    </sheetView>
  </sheetViews>
  <sheetFormatPr defaultColWidth="8.80859375" defaultRowHeight="17.7"/>
  <cols>
    <col min="1" max="1" width="28.47265625" customWidth="1"/>
  </cols>
  <sheetData>
    <row r="2" spans="1:12" ht="25.8">
      <c r="A2" s="177" t="s">
        <v>119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ht="15" customHeight="1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" customHeight="1" thickBot="1"/>
    <row r="5" spans="1:12" ht="18.75" customHeight="1">
      <c r="A5" s="184" t="s">
        <v>2</v>
      </c>
      <c r="B5" s="188" t="s">
        <v>3</v>
      </c>
      <c r="C5" s="189"/>
      <c r="D5" s="189"/>
      <c r="E5" s="189"/>
      <c r="F5" s="190"/>
      <c r="G5" s="191" t="s">
        <v>4</v>
      </c>
      <c r="H5" s="192"/>
      <c r="I5" s="192"/>
      <c r="J5" s="192"/>
      <c r="K5" s="192"/>
      <c r="L5" s="193"/>
    </row>
    <row r="6" spans="1:12" ht="116.7" thickBot="1">
      <c r="A6" s="185"/>
      <c r="B6" s="1" t="s">
        <v>6</v>
      </c>
      <c r="C6" s="2" t="s">
        <v>7</v>
      </c>
      <c r="D6" s="3" t="s">
        <v>8</v>
      </c>
      <c r="E6" s="2" t="s">
        <v>9</v>
      </c>
      <c r="F6" s="4" t="s">
        <v>10</v>
      </c>
      <c r="G6" s="140" t="s">
        <v>123</v>
      </c>
      <c r="H6" s="141" t="s">
        <v>124</v>
      </c>
      <c r="I6" s="141" t="s">
        <v>125</v>
      </c>
      <c r="J6" s="141" t="s">
        <v>126</v>
      </c>
      <c r="K6" s="141" t="s">
        <v>127</v>
      </c>
      <c r="L6" s="142"/>
    </row>
    <row r="7" spans="1:12">
      <c r="A7" s="56" t="s">
        <v>20</v>
      </c>
      <c r="B7" s="57" t="s">
        <v>21</v>
      </c>
      <c r="C7" s="58"/>
      <c r="D7" s="58"/>
      <c r="E7" s="58"/>
      <c r="F7" s="59"/>
      <c r="G7" s="60" t="s">
        <v>21</v>
      </c>
      <c r="H7" s="58"/>
      <c r="I7" s="58"/>
      <c r="J7" s="58" t="s">
        <v>21</v>
      </c>
      <c r="K7" s="58"/>
      <c r="L7" s="59"/>
    </row>
    <row r="8" spans="1:12">
      <c r="A8" s="61" t="s">
        <v>22</v>
      </c>
      <c r="B8" s="31" t="s">
        <v>21</v>
      </c>
      <c r="C8" s="32" t="s">
        <v>21</v>
      </c>
      <c r="D8" s="32"/>
      <c r="E8" s="32"/>
      <c r="F8" s="33"/>
      <c r="G8" s="62"/>
      <c r="H8" s="32" t="s">
        <v>21</v>
      </c>
      <c r="I8" s="32" t="s">
        <v>21</v>
      </c>
      <c r="J8" s="32"/>
      <c r="K8" s="32"/>
      <c r="L8" s="33"/>
    </row>
    <row r="9" spans="1:12" ht="18" thickBot="1">
      <c r="A9" s="63" t="s">
        <v>23</v>
      </c>
      <c r="B9" s="64" t="s">
        <v>21</v>
      </c>
      <c r="C9" s="65"/>
      <c r="D9" s="65" t="s">
        <v>21</v>
      </c>
      <c r="E9" s="65" t="s">
        <v>21</v>
      </c>
      <c r="F9" s="66" t="s">
        <v>21</v>
      </c>
      <c r="G9" s="67" t="s">
        <v>21</v>
      </c>
      <c r="H9" s="65"/>
      <c r="I9" s="65" t="s">
        <v>21</v>
      </c>
      <c r="J9" s="65" t="s">
        <v>21</v>
      </c>
      <c r="K9" s="65"/>
      <c r="L9" s="66"/>
    </row>
    <row r="10" spans="1:12">
      <c r="A10" s="143" t="s">
        <v>122</v>
      </c>
      <c r="B10" s="144" t="s">
        <v>21</v>
      </c>
      <c r="C10" s="145" t="s">
        <v>21</v>
      </c>
      <c r="D10" s="145" t="s">
        <v>21</v>
      </c>
      <c r="E10" s="145" t="s">
        <v>21</v>
      </c>
      <c r="F10" s="146" t="s">
        <v>21</v>
      </c>
      <c r="G10" s="147" t="s">
        <v>21</v>
      </c>
      <c r="H10" s="145" t="s">
        <v>21</v>
      </c>
      <c r="I10" s="145" t="s">
        <v>21</v>
      </c>
      <c r="J10" s="145" t="s">
        <v>21</v>
      </c>
      <c r="K10" s="145" t="s">
        <v>21</v>
      </c>
      <c r="L10" s="146"/>
    </row>
    <row r="11" spans="1:12">
      <c r="A11" s="148"/>
      <c r="B11" s="149"/>
      <c r="C11" s="150"/>
      <c r="D11" s="150"/>
      <c r="E11" s="150"/>
      <c r="F11" s="151"/>
      <c r="G11" s="152"/>
      <c r="H11" s="150"/>
      <c r="I11" s="150"/>
      <c r="J11" s="150"/>
      <c r="K11" s="150"/>
      <c r="L11" s="151"/>
    </row>
    <row r="12" spans="1:12">
      <c r="A12" s="148"/>
      <c r="B12" s="149"/>
      <c r="C12" s="150"/>
      <c r="D12" s="150"/>
      <c r="E12" s="150"/>
      <c r="F12" s="151"/>
      <c r="G12" s="152"/>
      <c r="H12" s="150"/>
      <c r="I12" s="150"/>
      <c r="J12" s="150"/>
      <c r="K12" s="150"/>
      <c r="L12" s="151"/>
    </row>
    <row r="13" spans="1:12">
      <c r="A13" s="148"/>
      <c r="B13" s="149"/>
      <c r="C13" s="150"/>
      <c r="D13" s="150"/>
      <c r="E13" s="150"/>
      <c r="F13" s="151"/>
      <c r="G13" s="152"/>
      <c r="H13" s="150"/>
      <c r="I13" s="150"/>
      <c r="J13" s="150"/>
      <c r="K13" s="150"/>
      <c r="L13" s="151"/>
    </row>
    <row r="14" spans="1:12">
      <c r="A14" s="148"/>
      <c r="B14" s="149"/>
      <c r="C14" s="150"/>
      <c r="D14" s="150"/>
      <c r="E14" s="150"/>
      <c r="F14" s="151"/>
      <c r="G14" s="152"/>
      <c r="H14" s="150"/>
      <c r="I14" s="150"/>
      <c r="J14" s="150"/>
      <c r="K14" s="150"/>
      <c r="L14" s="151"/>
    </row>
    <row r="15" spans="1:12">
      <c r="A15" s="148"/>
      <c r="B15" s="149"/>
      <c r="C15" s="150"/>
      <c r="D15" s="150"/>
      <c r="E15" s="150"/>
      <c r="F15" s="151"/>
      <c r="G15" s="152"/>
      <c r="H15" s="150"/>
      <c r="I15" s="150"/>
      <c r="J15" s="150"/>
      <c r="K15" s="150"/>
      <c r="L15" s="151"/>
    </row>
    <row r="16" spans="1:12">
      <c r="A16" s="148"/>
      <c r="B16" s="149"/>
      <c r="C16" s="150"/>
      <c r="D16" s="150"/>
      <c r="E16" s="150"/>
      <c r="F16" s="151"/>
      <c r="G16" s="152"/>
      <c r="H16" s="150"/>
      <c r="I16" s="150"/>
      <c r="J16" s="150"/>
      <c r="K16" s="150"/>
      <c r="L16" s="151"/>
    </row>
    <row r="17" spans="1:12" ht="18" thickBot="1">
      <c r="A17" s="153"/>
      <c r="B17" s="127"/>
      <c r="C17" s="154"/>
      <c r="D17" s="154"/>
      <c r="E17" s="154"/>
      <c r="F17" s="155"/>
      <c r="G17" s="156"/>
      <c r="H17" s="154"/>
      <c r="I17" s="154"/>
      <c r="J17" s="154"/>
      <c r="K17" s="154"/>
      <c r="L17" s="155"/>
    </row>
  </sheetData>
  <mergeCells count="4">
    <mergeCell ref="A2:L2"/>
    <mergeCell ref="A5:A6"/>
    <mergeCell ref="B5:F5"/>
    <mergeCell ref="G5:L5"/>
  </mergeCells>
  <phoneticPr fontId="1"/>
  <dataValidations count="1">
    <dataValidation type="list" allowBlank="1" showInputMessage="1" showErrorMessage="1" sqref="B7:L17" xr:uid="{00000000-0002-0000-0100-000000000000}">
      <formula1>"　,○"</formula1>
    </dataValidation>
  </dataValidations>
  <pageMargins left="0.7" right="0.7" top="0.75" bottom="0.75" header="0.3" footer="0.3"/>
  <pageSetup paperSize="9" scale="4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2:K37"/>
  <sheetViews>
    <sheetView zoomScaleNormal="100" workbookViewId="0">
      <pane ySplit="6" topLeftCell="A7" activePane="bottomLeft" state="frozenSplit"/>
      <selection activeCell="I33" sqref="H33:I33"/>
      <selection pane="bottomLeft" activeCell="A12" sqref="A12"/>
    </sheetView>
  </sheetViews>
  <sheetFormatPr defaultColWidth="8.80859375" defaultRowHeight="17.7"/>
  <cols>
    <col min="1" max="1" width="28.47265625" customWidth="1"/>
    <col min="2" max="6" width="9" style="17"/>
    <col min="12" max="12" width="15.33203125" customWidth="1"/>
  </cols>
  <sheetData>
    <row r="2" spans="1:11" ht="25.8">
      <c r="A2" s="177" t="s">
        <v>120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ht="15" customHeight="1">
      <c r="A3" s="15"/>
      <c r="G3" s="16"/>
      <c r="H3" s="16"/>
      <c r="I3" s="16"/>
      <c r="J3" s="16"/>
      <c r="K3" s="16"/>
    </row>
    <row r="4" spans="1:11" ht="15" customHeight="1" thickBot="1"/>
    <row r="5" spans="1:11" ht="18.75" customHeight="1" thickBot="1">
      <c r="A5" s="197" t="s">
        <v>2</v>
      </c>
      <c r="B5" s="194" t="s">
        <v>24</v>
      </c>
      <c r="C5" s="195"/>
      <c r="D5" s="196"/>
      <c r="E5" s="18"/>
      <c r="F5" s="18"/>
      <c r="G5" s="199" t="s">
        <v>4</v>
      </c>
      <c r="H5" s="200"/>
      <c r="I5" s="200"/>
      <c r="J5" s="200"/>
      <c r="K5" s="201"/>
    </row>
    <row r="6" spans="1:11" ht="108.75" customHeight="1" thickBot="1">
      <c r="A6" s="198"/>
      <c r="B6" s="19" t="s">
        <v>25</v>
      </c>
      <c r="C6" s="20" t="s">
        <v>26</v>
      </c>
      <c r="D6" s="21" t="s">
        <v>27</v>
      </c>
      <c r="E6" s="22"/>
      <c r="F6" s="22"/>
      <c r="G6" s="94" t="str">
        <f>('授業リスト(学位)'!G$6)&amp;""</f>
        <v>共通知の展開力</v>
      </c>
      <c r="H6" s="92" t="str">
        <f>('授業リスト(学位)'!H$6)&amp;""</f>
        <v>専門知の創造力</v>
      </c>
      <c r="I6" s="92" t="str">
        <f>('授業リスト(学位)'!I$6)&amp;""</f>
        <v>共通技能の展開力</v>
      </c>
      <c r="J6" s="92" t="str">
        <f>('授業リスト(学位)'!J$6)&amp;""</f>
        <v>専門技能の開発力</v>
      </c>
      <c r="K6" s="93" t="str">
        <f>('授業リスト(学位)'!K$6)&amp;""</f>
        <v>国際的開発力</v>
      </c>
    </row>
    <row r="7" spans="1:11">
      <c r="A7" s="86" t="s">
        <v>28</v>
      </c>
      <c r="B7" s="23" t="s">
        <v>21</v>
      </c>
      <c r="C7" s="24"/>
      <c r="D7" s="25" t="s">
        <v>21</v>
      </c>
      <c r="E7" s="26"/>
      <c r="F7" s="26"/>
      <c r="G7" s="167" t="s">
        <v>21</v>
      </c>
      <c r="H7" s="168"/>
      <c r="I7" s="168" t="s">
        <v>21</v>
      </c>
      <c r="J7" s="168"/>
      <c r="K7" s="169"/>
    </row>
    <row r="8" spans="1:11">
      <c r="A8" s="27" t="s">
        <v>29</v>
      </c>
      <c r="B8" s="28"/>
      <c r="C8" s="29" t="s">
        <v>21</v>
      </c>
      <c r="D8" s="30"/>
      <c r="E8" s="26"/>
      <c r="F8" s="26"/>
      <c r="G8" s="163" t="s">
        <v>21</v>
      </c>
      <c r="H8" s="164"/>
      <c r="I8" s="164" t="s">
        <v>21</v>
      </c>
      <c r="J8" s="164"/>
      <c r="K8" s="165"/>
    </row>
    <row r="9" spans="1:11">
      <c r="A9" s="27" t="s">
        <v>30</v>
      </c>
      <c r="B9" s="28"/>
      <c r="C9" s="29" t="s">
        <v>21</v>
      </c>
      <c r="D9" s="30"/>
      <c r="E9" s="26"/>
      <c r="F9" s="26"/>
      <c r="G9" s="163" t="s">
        <v>21</v>
      </c>
      <c r="H9" s="164"/>
      <c r="I9" s="164" t="s">
        <v>21</v>
      </c>
      <c r="J9" s="164"/>
      <c r="K9" s="165"/>
    </row>
    <row r="10" spans="1:11">
      <c r="A10" s="27" t="s">
        <v>31</v>
      </c>
      <c r="B10" s="34"/>
      <c r="C10" s="35" t="s">
        <v>21</v>
      </c>
      <c r="D10" s="30" t="s">
        <v>21</v>
      </c>
      <c r="E10" s="26"/>
      <c r="F10" s="26"/>
      <c r="G10" s="163" t="s">
        <v>21</v>
      </c>
      <c r="H10" s="164"/>
      <c r="I10" s="164" t="s">
        <v>21</v>
      </c>
      <c r="J10" s="164"/>
      <c r="K10" s="165"/>
    </row>
    <row r="11" spans="1:11">
      <c r="A11" s="27" t="s">
        <v>146</v>
      </c>
      <c r="B11" s="28" t="s">
        <v>21</v>
      </c>
      <c r="C11" s="35" t="s">
        <v>21</v>
      </c>
      <c r="D11" s="30"/>
      <c r="E11" s="26"/>
      <c r="F11" s="26"/>
      <c r="G11" s="163" t="s">
        <v>21</v>
      </c>
      <c r="H11" s="164"/>
      <c r="I11" s="164" t="s">
        <v>21</v>
      </c>
      <c r="J11" s="164"/>
      <c r="K11" s="165"/>
    </row>
    <row r="12" spans="1:11">
      <c r="A12" s="27" t="s">
        <v>32</v>
      </c>
      <c r="B12" s="28" t="s">
        <v>21</v>
      </c>
      <c r="C12" s="35"/>
      <c r="D12" s="30" t="s">
        <v>21</v>
      </c>
      <c r="E12" s="26"/>
      <c r="F12" s="26"/>
      <c r="G12" s="163" t="s">
        <v>21</v>
      </c>
      <c r="H12" s="164"/>
      <c r="I12" s="164" t="s">
        <v>21</v>
      </c>
      <c r="J12" s="164"/>
      <c r="K12" s="165"/>
    </row>
    <row r="13" spans="1:11">
      <c r="A13" s="27" t="s">
        <v>33</v>
      </c>
      <c r="B13" s="28" t="s">
        <v>21</v>
      </c>
      <c r="C13" s="35" t="s">
        <v>21</v>
      </c>
      <c r="D13" s="36"/>
      <c r="E13" s="37"/>
      <c r="F13" s="37"/>
      <c r="G13" s="163" t="s">
        <v>21</v>
      </c>
      <c r="H13" s="164"/>
      <c r="I13" s="164" t="s">
        <v>21</v>
      </c>
      <c r="J13" s="164"/>
      <c r="K13" s="165"/>
    </row>
    <row r="14" spans="1:11">
      <c r="A14" s="38" t="s">
        <v>34</v>
      </c>
      <c r="B14" s="28" t="s">
        <v>21</v>
      </c>
      <c r="C14" s="35" t="s">
        <v>21</v>
      </c>
      <c r="D14" s="36"/>
      <c r="E14" s="37"/>
      <c r="F14" s="37"/>
      <c r="G14" s="163" t="s">
        <v>21</v>
      </c>
      <c r="H14" s="164"/>
      <c r="I14" s="164" t="s">
        <v>21</v>
      </c>
      <c r="J14" s="164"/>
      <c r="K14" s="165"/>
    </row>
    <row r="15" spans="1:11" ht="25.8">
      <c r="A15" s="39" t="s">
        <v>35</v>
      </c>
      <c r="B15" s="28" t="s">
        <v>21</v>
      </c>
      <c r="C15" s="35" t="s">
        <v>21</v>
      </c>
      <c r="D15" s="36"/>
      <c r="E15" s="37"/>
      <c r="F15" s="37"/>
      <c r="G15" s="163" t="s">
        <v>21</v>
      </c>
      <c r="H15" s="164"/>
      <c r="I15" s="164" t="s">
        <v>21</v>
      </c>
      <c r="J15" s="164"/>
      <c r="K15" s="165"/>
    </row>
    <row r="16" spans="1:11">
      <c r="A16" s="38" t="s">
        <v>36</v>
      </c>
      <c r="B16" s="28" t="s">
        <v>21</v>
      </c>
      <c r="C16" s="40"/>
      <c r="D16" s="36"/>
      <c r="E16" s="37"/>
      <c r="F16" s="37"/>
      <c r="G16" s="163" t="s">
        <v>21</v>
      </c>
      <c r="H16" s="164"/>
      <c r="I16" s="164" t="s">
        <v>21</v>
      </c>
      <c r="J16" s="164"/>
      <c r="K16" s="165"/>
    </row>
    <row r="17" spans="1:11">
      <c r="A17" s="38" t="s">
        <v>37</v>
      </c>
      <c r="B17" s="28" t="s">
        <v>21</v>
      </c>
      <c r="C17" s="40"/>
      <c r="D17" s="36"/>
      <c r="E17" s="37"/>
      <c r="F17" s="37"/>
      <c r="G17" s="163" t="s">
        <v>21</v>
      </c>
      <c r="H17" s="164"/>
      <c r="I17" s="164" t="s">
        <v>21</v>
      </c>
      <c r="J17" s="164"/>
      <c r="K17" s="165"/>
    </row>
    <row r="18" spans="1:11">
      <c r="A18" s="38" t="s">
        <v>38</v>
      </c>
      <c r="B18" s="34"/>
      <c r="C18" s="40"/>
      <c r="D18" s="30" t="s">
        <v>21</v>
      </c>
      <c r="E18" s="26"/>
      <c r="F18" s="26"/>
      <c r="G18" s="163" t="s">
        <v>21</v>
      </c>
      <c r="H18" s="164"/>
      <c r="I18" s="164" t="s">
        <v>21</v>
      </c>
      <c r="J18" s="164"/>
      <c r="K18" s="165"/>
    </row>
    <row r="19" spans="1:11">
      <c r="A19" s="38" t="s">
        <v>39</v>
      </c>
      <c r="B19" s="34"/>
      <c r="C19" s="40"/>
      <c r="D19" s="30" t="s">
        <v>21</v>
      </c>
      <c r="E19" s="26"/>
      <c r="F19" s="26"/>
      <c r="G19" s="163" t="s">
        <v>21</v>
      </c>
      <c r="H19" s="164"/>
      <c r="I19" s="164" t="s">
        <v>21</v>
      </c>
      <c r="J19" s="164"/>
      <c r="K19" s="165"/>
    </row>
    <row r="20" spans="1:11">
      <c r="A20" s="38" t="s">
        <v>40</v>
      </c>
      <c r="B20" s="34"/>
      <c r="C20" s="40"/>
      <c r="D20" s="30" t="s">
        <v>21</v>
      </c>
      <c r="E20" s="26"/>
      <c r="F20" s="26"/>
      <c r="G20" s="163" t="s">
        <v>21</v>
      </c>
      <c r="H20" s="164"/>
      <c r="I20" s="164" t="s">
        <v>21</v>
      </c>
      <c r="J20" s="164"/>
      <c r="K20" s="165"/>
    </row>
    <row r="21" spans="1:11">
      <c r="A21" s="38" t="s">
        <v>41</v>
      </c>
      <c r="B21" s="28" t="s">
        <v>21</v>
      </c>
      <c r="C21" s="35" t="s">
        <v>21</v>
      </c>
      <c r="D21" s="30" t="s">
        <v>21</v>
      </c>
      <c r="E21" s="26"/>
      <c r="F21" s="26"/>
      <c r="G21" s="163" t="s">
        <v>21</v>
      </c>
      <c r="H21" s="164" t="s">
        <v>21</v>
      </c>
      <c r="I21" s="164" t="s">
        <v>21</v>
      </c>
      <c r="J21" s="164" t="s">
        <v>21</v>
      </c>
      <c r="K21" s="165"/>
    </row>
    <row r="22" spans="1:11">
      <c r="A22" s="38" t="s">
        <v>42</v>
      </c>
      <c r="B22" s="28" t="s">
        <v>21</v>
      </c>
      <c r="C22" s="40"/>
      <c r="D22" s="36"/>
      <c r="E22" s="37"/>
      <c r="F22" s="37"/>
      <c r="G22" s="163" t="s">
        <v>21</v>
      </c>
      <c r="H22" s="164"/>
      <c r="I22" s="164" t="s">
        <v>21</v>
      </c>
      <c r="J22" s="164"/>
      <c r="K22" s="165"/>
    </row>
    <row r="23" spans="1:11">
      <c r="A23" s="38" t="s">
        <v>43</v>
      </c>
      <c r="B23" s="28" t="s">
        <v>21</v>
      </c>
      <c r="C23" s="35" t="s">
        <v>21</v>
      </c>
      <c r="D23" s="36"/>
      <c r="E23" s="37"/>
      <c r="F23" s="37"/>
      <c r="G23" s="163" t="s">
        <v>21</v>
      </c>
      <c r="H23" s="164"/>
      <c r="I23" s="164" t="s">
        <v>21</v>
      </c>
      <c r="J23" s="164"/>
      <c r="K23" s="165"/>
    </row>
    <row r="24" spans="1:11">
      <c r="A24" s="38" t="s">
        <v>44</v>
      </c>
      <c r="B24" s="28" t="s">
        <v>21</v>
      </c>
      <c r="C24" s="35" t="s">
        <v>21</v>
      </c>
      <c r="D24" s="36"/>
      <c r="E24" s="37"/>
      <c r="F24" s="37"/>
      <c r="G24" s="163" t="s">
        <v>21</v>
      </c>
      <c r="H24" s="164"/>
      <c r="I24" s="164" t="s">
        <v>21</v>
      </c>
      <c r="J24" s="164"/>
      <c r="K24" s="165"/>
    </row>
    <row r="25" spans="1:11">
      <c r="A25" s="38" t="s">
        <v>45</v>
      </c>
      <c r="B25" s="28" t="s">
        <v>21</v>
      </c>
      <c r="C25" s="35" t="s">
        <v>21</v>
      </c>
      <c r="D25" s="36"/>
      <c r="E25" s="37"/>
      <c r="F25" s="37"/>
      <c r="G25" s="163" t="s">
        <v>21</v>
      </c>
      <c r="H25" s="164"/>
      <c r="I25" s="164" t="s">
        <v>21</v>
      </c>
      <c r="J25" s="164"/>
      <c r="K25" s="165"/>
    </row>
    <row r="26" spans="1:11">
      <c r="A26" s="38" t="s">
        <v>46</v>
      </c>
      <c r="B26" s="28" t="s">
        <v>21</v>
      </c>
      <c r="C26" s="35" t="s">
        <v>21</v>
      </c>
      <c r="D26" s="36"/>
      <c r="E26" s="37"/>
      <c r="F26" s="37"/>
      <c r="G26" s="163" t="s">
        <v>21</v>
      </c>
      <c r="H26" s="164"/>
      <c r="I26" s="164" t="s">
        <v>21</v>
      </c>
      <c r="J26" s="164"/>
      <c r="K26" s="165"/>
    </row>
    <row r="27" spans="1:11">
      <c r="A27" s="38" t="s">
        <v>47</v>
      </c>
      <c r="B27" s="28" t="s">
        <v>21</v>
      </c>
      <c r="C27" s="35" t="s">
        <v>21</v>
      </c>
      <c r="D27" s="36"/>
      <c r="E27" s="37"/>
      <c r="F27" s="37"/>
      <c r="G27" s="163" t="s">
        <v>21</v>
      </c>
      <c r="H27" s="164"/>
      <c r="I27" s="164" t="s">
        <v>21</v>
      </c>
      <c r="J27" s="164"/>
      <c r="K27" s="165"/>
    </row>
    <row r="28" spans="1:11">
      <c r="A28" s="38" t="s">
        <v>48</v>
      </c>
      <c r="B28" s="28" t="s">
        <v>21</v>
      </c>
      <c r="C28" s="40"/>
      <c r="D28" s="30" t="s">
        <v>21</v>
      </c>
      <c r="E28" s="26"/>
      <c r="F28" s="26"/>
      <c r="G28" s="163" t="s">
        <v>21</v>
      </c>
      <c r="H28" s="164"/>
      <c r="I28" s="164" t="s">
        <v>21</v>
      </c>
      <c r="J28" s="164"/>
      <c r="K28" s="165"/>
    </row>
    <row r="29" spans="1:11">
      <c r="A29" s="38" t="s">
        <v>49</v>
      </c>
      <c r="B29" s="28" t="s">
        <v>21</v>
      </c>
      <c r="C29" s="35" t="s">
        <v>21</v>
      </c>
      <c r="D29" s="30" t="s">
        <v>21</v>
      </c>
      <c r="E29" s="26"/>
      <c r="F29" s="26"/>
      <c r="G29" s="163" t="s">
        <v>21</v>
      </c>
      <c r="H29" s="164"/>
      <c r="I29" s="164" t="s">
        <v>21</v>
      </c>
      <c r="J29" s="164"/>
      <c r="K29" s="165"/>
    </row>
    <row r="30" spans="1:11">
      <c r="A30" s="38" t="s">
        <v>50</v>
      </c>
      <c r="B30" s="28" t="s">
        <v>21</v>
      </c>
      <c r="C30" s="35" t="s">
        <v>21</v>
      </c>
      <c r="D30" s="36"/>
      <c r="E30" s="37"/>
      <c r="F30" s="37"/>
      <c r="G30" s="163" t="s">
        <v>21</v>
      </c>
      <c r="H30" s="164"/>
      <c r="I30" s="164" t="s">
        <v>21</v>
      </c>
      <c r="J30" s="164"/>
      <c r="K30" s="165"/>
    </row>
    <row r="31" spans="1:11">
      <c r="A31" s="38" t="s">
        <v>51</v>
      </c>
      <c r="B31" s="28" t="s">
        <v>21</v>
      </c>
      <c r="C31" s="40"/>
      <c r="D31" s="30" t="s">
        <v>21</v>
      </c>
      <c r="E31" s="26"/>
      <c r="F31" s="26"/>
      <c r="G31" s="163" t="s">
        <v>21</v>
      </c>
      <c r="H31" s="164"/>
      <c r="I31" s="164" t="s">
        <v>21</v>
      </c>
      <c r="J31" s="164"/>
      <c r="K31" s="165"/>
    </row>
    <row r="32" spans="1:11">
      <c r="A32" s="38" t="s">
        <v>52</v>
      </c>
      <c r="B32" s="28" t="s">
        <v>21</v>
      </c>
      <c r="C32" s="40"/>
      <c r="D32" s="30" t="s">
        <v>21</v>
      </c>
      <c r="E32" s="26"/>
      <c r="F32" s="26"/>
      <c r="G32" s="163" t="s">
        <v>21</v>
      </c>
      <c r="H32" s="164"/>
      <c r="I32" s="164" t="s">
        <v>21</v>
      </c>
      <c r="J32" s="164"/>
      <c r="K32" s="165"/>
    </row>
    <row r="33" spans="1:11">
      <c r="A33" s="38" t="s">
        <v>53</v>
      </c>
      <c r="B33" s="28" t="s">
        <v>21</v>
      </c>
      <c r="C33" s="40"/>
      <c r="D33" s="30" t="s">
        <v>21</v>
      </c>
      <c r="E33" s="26"/>
      <c r="F33" s="26"/>
      <c r="G33" s="163" t="s">
        <v>21</v>
      </c>
      <c r="H33" s="164"/>
      <c r="I33" s="164" t="s">
        <v>21</v>
      </c>
      <c r="J33" s="164"/>
      <c r="K33" s="165"/>
    </row>
    <row r="34" spans="1:11">
      <c r="A34" s="38" t="s">
        <v>54</v>
      </c>
      <c r="B34" s="28" t="s">
        <v>21</v>
      </c>
      <c r="C34" s="35" t="s">
        <v>21</v>
      </c>
      <c r="D34" s="30" t="s">
        <v>21</v>
      </c>
      <c r="E34" s="26"/>
      <c r="F34" s="26"/>
      <c r="G34" s="163" t="s">
        <v>21</v>
      </c>
      <c r="H34" s="164"/>
      <c r="I34" s="164" t="s">
        <v>21</v>
      </c>
      <c r="J34" s="164"/>
      <c r="K34" s="165"/>
    </row>
    <row r="35" spans="1:11">
      <c r="A35" s="38" t="s">
        <v>55</v>
      </c>
      <c r="B35" s="28" t="s">
        <v>21</v>
      </c>
      <c r="C35" s="40"/>
      <c r="D35" s="30" t="s">
        <v>21</v>
      </c>
      <c r="E35" s="26"/>
      <c r="F35" s="26"/>
      <c r="G35" s="163" t="s">
        <v>21</v>
      </c>
      <c r="H35" s="164"/>
      <c r="I35" s="164" t="s">
        <v>21</v>
      </c>
      <c r="J35" s="164"/>
      <c r="K35" s="165"/>
    </row>
    <row r="36" spans="1:11">
      <c r="A36" s="41" t="s">
        <v>56</v>
      </c>
      <c r="B36" s="28" t="s">
        <v>21</v>
      </c>
      <c r="C36" s="35" t="s">
        <v>21</v>
      </c>
      <c r="D36" s="30" t="s">
        <v>21</v>
      </c>
      <c r="E36" s="26"/>
      <c r="F36" s="26"/>
      <c r="G36" s="163" t="s">
        <v>21</v>
      </c>
      <c r="H36" s="170"/>
      <c r="I36" s="164" t="s">
        <v>21</v>
      </c>
      <c r="J36" s="170"/>
      <c r="K36" s="171"/>
    </row>
    <row r="37" spans="1:11" ht="18" thickBot="1">
      <c r="A37" s="87" t="s">
        <v>57</v>
      </c>
      <c r="B37" s="42" t="s">
        <v>21</v>
      </c>
      <c r="C37" s="43" t="s">
        <v>21</v>
      </c>
      <c r="D37" s="44"/>
      <c r="E37" s="37"/>
      <c r="F37" s="37"/>
      <c r="G37" s="172" t="s">
        <v>21</v>
      </c>
      <c r="H37" s="173"/>
      <c r="I37" s="173" t="s">
        <v>21</v>
      </c>
      <c r="J37" s="173"/>
      <c r="K37" s="174"/>
    </row>
  </sheetData>
  <mergeCells count="4">
    <mergeCell ref="B5:D5"/>
    <mergeCell ref="A2:K2"/>
    <mergeCell ref="A5:A6"/>
    <mergeCell ref="G5:K5"/>
  </mergeCells>
  <phoneticPr fontId="1"/>
  <dataValidations count="1">
    <dataValidation type="list" allowBlank="1" showInputMessage="1" showErrorMessage="1" sqref="G7:K37" xr:uid="{00000000-0002-0000-0200-000000000000}">
      <formula1>"　,○"</formula1>
    </dataValidation>
  </dataValidations>
  <pageMargins left="0.7" right="0.7" top="0.75" bottom="0.75" header="0.3" footer="0.3"/>
  <pageSetup paperSize="9" scale="7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2:F62"/>
  <sheetViews>
    <sheetView zoomScaleNormal="100" workbookViewId="0">
      <pane ySplit="6" topLeftCell="A7" activePane="bottomLeft" state="frozenSplit"/>
      <selection activeCell="I33" sqref="H33:I33"/>
      <selection pane="bottomLeft" activeCell="J12" sqref="J12"/>
    </sheetView>
  </sheetViews>
  <sheetFormatPr defaultColWidth="8.80859375" defaultRowHeight="17.7"/>
  <cols>
    <col min="1" max="1" width="28.47265625" customWidth="1"/>
  </cols>
  <sheetData>
    <row r="2" spans="1:6" ht="25.8">
      <c r="A2" s="177" t="s">
        <v>121</v>
      </c>
      <c r="B2" s="178"/>
      <c r="C2" s="178"/>
      <c r="D2" s="178"/>
      <c r="E2" s="178"/>
      <c r="F2" s="178"/>
    </row>
    <row r="3" spans="1:6" ht="15" customHeight="1">
      <c r="A3" s="15"/>
      <c r="B3" s="16"/>
      <c r="C3" s="16"/>
      <c r="D3" s="16"/>
      <c r="E3" s="16"/>
      <c r="F3" s="16"/>
    </row>
    <row r="4" spans="1:6" ht="15" customHeight="1" thickBot="1"/>
    <row r="5" spans="1:6" ht="18.75" customHeight="1">
      <c r="A5" s="184" t="s">
        <v>2</v>
      </c>
      <c r="B5" s="188" t="s">
        <v>3</v>
      </c>
      <c r="C5" s="189"/>
      <c r="D5" s="189"/>
      <c r="E5" s="189"/>
      <c r="F5" s="190"/>
    </row>
    <row r="6" spans="1:6" ht="116.7" thickBot="1">
      <c r="A6" s="185"/>
      <c r="B6" s="1" t="s">
        <v>6</v>
      </c>
      <c r="C6" s="2" t="s">
        <v>7</v>
      </c>
      <c r="D6" s="3" t="s">
        <v>8</v>
      </c>
      <c r="E6" s="2" t="s">
        <v>9</v>
      </c>
      <c r="F6" s="4" t="s">
        <v>10</v>
      </c>
    </row>
    <row r="7" spans="1:6">
      <c r="A7" s="113" t="s">
        <v>58</v>
      </c>
      <c r="B7" s="116" t="s">
        <v>21</v>
      </c>
      <c r="C7" s="117" t="s">
        <v>21</v>
      </c>
      <c r="D7" s="117" t="s">
        <v>21</v>
      </c>
      <c r="E7" s="117" t="s">
        <v>21</v>
      </c>
      <c r="F7" s="118" t="s">
        <v>21</v>
      </c>
    </row>
    <row r="8" spans="1:6">
      <c r="A8" s="114" t="s">
        <v>59</v>
      </c>
      <c r="B8" s="45" t="s">
        <v>21</v>
      </c>
      <c r="C8" s="46" t="s">
        <v>21</v>
      </c>
      <c r="D8" s="46" t="s">
        <v>21</v>
      </c>
      <c r="E8" s="46" t="s">
        <v>21</v>
      </c>
      <c r="F8" s="47" t="s">
        <v>21</v>
      </c>
    </row>
    <row r="9" spans="1:6">
      <c r="A9" s="114" t="s">
        <v>60</v>
      </c>
      <c r="B9" s="45" t="s">
        <v>21</v>
      </c>
      <c r="C9" s="46" t="s">
        <v>21</v>
      </c>
      <c r="D9" s="46" t="s">
        <v>21</v>
      </c>
      <c r="E9" s="46"/>
      <c r="F9" s="47"/>
    </row>
    <row r="10" spans="1:6">
      <c r="A10" s="114" t="s">
        <v>61</v>
      </c>
      <c r="B10" s="45" t="s">
        <v>21</v>
      </c>
      <c r="C10" s="46" t="s">
        <v>21</v>
      </c>
      <c r="D10" s="46"/>
      <c r="E10" s="46"/>
      <c r="F10" s="47"/>
    </row>
    <row r="11" spans="1:6">
      <c r="A11" s="114" t="s">
        <v>62</v>
      </c>
      <c r="B11" s="45" t="s">
        <v>21</v>
      </c>
      <c r="C11" s="46" t="s">
        <v>21</v>
      </c>
      <c r="D11" s="46"/>
      <c r="E11" s="46"/>
      <c r="F11" s="47"/>
    </row>
    <row r="12" spans="1:6">
      <c r="A12" s="114" t="s">
        <v>63</v>
      </c>
      <c r="B12" s="45" t="s">
        <v>21</v>
      </c>
      <c r="C12" s="46"/>
      <c r="D12" s="46" t="s">
        <v>21</v>
      </c>
      <c r="E12" s="46"/>
      <c r="F12" s="47" t="s">
        <v>21</v>
      </c>
    </row>
    <row r="13" spans="1:6">
      <c r="A13" s="114" t="s">
        <v>64</v>
      </c>
      <c r="B13" s="45" t="s">
        <v>21</v>
      </c>
      <c r="C13" s="46"/>
      <c r="D13" s="46" t="s">
        <v>21</v>
      </c>
      <c r="E13" s="46"/>
      <c r="F13" s="47" t="s">
        <v>21</v>
      </c>
    </row>
    <row r="14" spans="1:6" ht="25.8">
      <c r="A14" s="114" t="s">
        <v>65</v>
      </c>
      <c r="B14" s="45" t="s">
        <v>21</v>
      </c>
      <c r="C14" s="46"/>
      <c r="D14" s="46" t="s">
        <v>21</v>
      </c>
      <c r="E14" s="46" t="s">
        <v>21</v>
      </c>
      <c r="F14" s="47"/>
    </row>
    <row r="15" spans="1:6" ht="25.8">
      <c r="A15" s="114" t="s">
        <v>66</v>
      </c>
      <c r="B15" s="45" t="s">
        <v>21</v>
      </c>
      <c r="C15" s="46" t="s">
        <v>21</v>
      </c>
      <c r="D15" s="46" t="s">
        <v>21</v>
      </c>
      <c r="E15" s="46"/>
      <c r="F15" s="47" t="s">
        <v>21</v>
      </c>
    </row>
    <row r="16" spans="1:6">
      <c r="A16" s="114" t="s">
        <v>67</v>
      </c>
      <c r="B16" s="45" t="s">
        <v>21</v>
      </c>
      <c r="C16" s="46"/>
      <c r="D16" s="46" t="s">
        <v>21</v>
      </c>
      <c r="E16" s="46"/>
      <c r="F16" s="47"/>
    </row>
    <row r="17" spans="1:6">
      <c r="A17" s="114" t="s">
        <v>68</v>
      </c>
      <c r="B17" s="45" t="s">
        <v>21</v>
      </c>
      <c r="C17" s="46"/>
      <c r="D17" s="46" t="s">
        <v>21</v>
      </c>
      <c r="E17" s="46"/>
      <c r="F17" s="47"/>
    </row>
    <row r="18" spans="1:6" ht="25.8">
      <c r="A18" s="114" t="s">
        <v>69</v>
      </c>
      <c r="B18" s="45" t="s">
        <v>21</v>
      </c>
      <c r="C18" s="46"/>
      <c r="D18" s="46" t="s">
        <v>21</v>
      </c>
      <c r="E18" s="46" t="s">
        <v>21</v>
      </c>
      <c r="F18" s="47"/>
    </row>
    <row r="19" spans="1:6" ht="25.8">
      <c r="A19" s="114" t="s">
        <v>70</v>
      </c>
      <c r="B19" s="45" t="s">
        <v>21</v>
      </c>
      <c r="C19" s="46"/>
      <c r="D19" s="46" t="s">
        <v>21</v>
      </c>
      <c r="E19" s="46" t="s">
        <v>21</v>
      </c>
      <c r="F19" s="47"/>
    </row>
    <row r="20" spans="1:6">
      <c r="A20" s="114" t="s">
        <v>71</v>
      </c>
      <c r="B20" s="45" t="s">
        <v>21</v>
      </c>
      <c r="C20" s="46"/>
      <c r="D20" s="46"/>
      <c r="E20" s="46"/>
      <c r="F20" s="47" t="s">
        <v>21</v>
      </c>
    </row>
    <row r="21" spans="1:6">
      <c r="A21" s="114" t="s">
        <v>72</v>
      </c>
      <c r="B21" s="45" t="s">
        <v>21</v>
      </c>
      <c r="C21" s="46" t="s">
        <v>21</v>
      </c>
      <c r="D21" s="46" t="s">
        <v>21</v>
      </c>
      <c r="E21" s="46" t="s">
        <v>21</v>
      </c>
      <c r="F21" s="47" t="s">
        <v>21</v>
      </c>
    </row>
    <row r="22" spans="1:6">
      <c r="A22" s="114" t="s">
        <v>73</v>
      </c>
      <c r="B22" s="45" t="s">
        <v>21</v>
      </c>
      <c r="C22" s="46" t="s">
        <v>21</v>
      </c>
      <c r="D22" s="46" t="s">
        <v>21</v>
      </c>
      <c r="E22" s="46" t="s">
        <v>21</v>
      </c>
      <c r="F22" s="47" t="s">
        <v>21</v>
      </c>
    </row>
    <row r="23" spans="1:6">
      <c r="A23" s="114" t="s">
        <v>74</v>
      </c>
      <c r="B23" s="45" t="s">
        <v>21</v>
      </c>
      <c r="C23" s="46"/>
      <c r="D23" s="46" t="s">
        <v>21</v>
      </c>
      <c r="E23" s="46"/>
      <c r="F23" s="47" t="s">
        <v>21</v>
      </c>
    </row>
    <row r="24" spans="1:6" ht="38.700000000000003">
      <c r="A24" s="114" t="s">
        <v>75</v>
      </c>
      <c r="B24" s="45" t="s">
        <v>21</v>
      </c>
      <c r="C24" s="46"/>
      <c r="D24" s="46" t="s">
        <v>21</v>
      </c>
      <c r="E24" s="46"/>
      <c r="F24" s="47" t="s">
        <v>21</v>
      </c>
    </row>
    <row r="25" spans="1:6">
      <c r="A25" s="114" t="s">
        <v>76</v>
      </c>
      <c r="B25" s="45" t="s">
        <v>21</v>
      </c>
      <c r="C25" s="46"/>
      <c r="D25" s="46" t="s">
        <v>21</v>
      </c>
      <c r="E25" s="46"/>
      <c r="F25" s="47" t="s">
        <v>21</v>
      </c>
    </row>
    <row r="26" spans="1:6" ht="25.8">
      <c r="A26" s="114" t="s">
        <v>77</v>
      </c>
      <c r="B26" s="45" t="s">
        <v>21</v>
      </c>
      <c r="C26" s="46"/>
      <c r="D26" s="46" t="s">
        <v>21</v>
      </c>
      <c r="E26" s="46"/>
      <c r="F26" s="47" t="s">
        <v>21</v>
      </c>
    </row>
    <row r="27" spans="1:6">
      <c r="A27" s="114" t="s">
        <v>78</v>
      </c>
      <c r="B27" s="45" t="s">
        <v>21</v>
      </c>
      <c r="C27" s="46"/>
      <c r="D27" s="46" t="s">
        <v>21</v>
      </c>
      <c r="E27" s="46"/>
      <c r="F27" s="47" t="s">
        <v>21</v>
      </c>
    </row>
    <row r="28" spans="1:6" ht="25.8">
      <c r="A28" s="114" t="s">
        <v>79</v>
      </c>
      <c r="B28" s="45" t="s">
        <v>21</v>
      </c>
      <c r="C28" s="46"/>
      <c r="D28" s="46" t="s">
        <v>21</v>
      </c>
      <c r="E28" s="46"/>
      <c r="F28" s="47" t="s">
        <v>21</v>
      </c>
    </row>
    <row r="29" spans="1:6" ht="25.8">
      <c r="A29" s="114" t="s">
        <v>80</v>
      </c>
      <c r="B29" s="45" t="s">
        <v>21</v>
      </c>
      <c r="C29" s="46"/>
      <c r="D29" s="46" t="s">
        <v>21</v>
      </c>
      <c r="E29" s="46"/>
      <c r="F29" s="47" t="s">
        <v>21</v>
      </c>
    </row>
    <row r="30" spans="1:6" ht="38.700000000000003">
      <c r="A30" s="114" t="s">
        <v>81</v>
      </c>
      <c r="B30" s="45" t="s">
        <v>21</v>
      </c>
      <c r="C30" s="46" t="s">
        <v>21</v>
      </c>
      <c r="D30" s="46" t="s">
        <v>21</v>
      </c>
      <c r="E30" s="46" t="s">
        <v>21</v>
      </c>
      <c r="F30" s="47" t="s">
        <v>21</v>
      </c>
    </row>
    <row r="31" spans="1:6" ht="38.700000000000003">
      <c r="A31" s="114" t="s">
        <v>82</v>
      </c>
      <c r="B31" s="45" t="s">
        <v>21</v>
      </c>
      <c r="C31" s="46" t="s">
        <v>21</v>
      </c>
      <c r="D31" s="46" t="s">
        <v>21</v>
      </c>
      <c r="E31" s="46" t="s">
        <v>21</v>
      </c>
      <c r="F31" s="47" t="s">
        <v>21</v>
      </c>
    </row>
    <row r="32" spans="1:6">
      <c r="A32" s="114" t="s">
        <v>83</v>
      </c>
      <c r="B32" s="45" t="s">
        <v>21</v>
      </c>
      <c r="C32" s="46" t="s">
        <v>21</v>
      </c>
      <c r="D32" s="46" t="s">
        <v>21</v>
      </c>
      <c r="E32" s="46" t="s">
        <v>21</v>
      </c>
      <c r="F32" s="47"/>
    </row>
    <row r="33" spans="1:6" ht="25.8">
      <c r="A33" s="114" t="s">
        <v>84</v>
      </c>
      <c r="B33" s="45" t="s">
        <v>21</v>
      </c>
      <c r="C33" s="46" t="s">
        <v>21</v>
      </c>
      <c r="D33" s="46"/>
      <c r="E33" s="46" t="s">
        <v>21</v>
      </c>
      <c r="F33" s="47"/>
    </row>
    <row r="34" spans="1:6" ht="25.8">
      <c r="A34" s="114" t="s">
        <v>85</v>
      </c>
      <c r="B34" s="45" t="s">
        <v>21</v>
      </c>
      <c r="C34" s="46" t="s">
        <v>21</v>
      </c>
      <c r="D34" s="46"/>
      <c r="E34" s="46" t="s">
        <v>21</v>
      </c>
      <c r="F34" s="47"/>
    </row>
    <row r="35" spans="1:6">
      <c r="A35" s="114" t="s">
        <v>86</v>
      </c>
      <c r="B35" s="45" t="s">
        <v>21</v>
      </c>
      <c r="C35" s="46" t="s">
        <v>21</v>
      </c>
      <c r="D35" s="46" t="s">
        <v>21</v>
      </c>
      <c r="E35" s="46" t="s">
        <v>21</v>
      </c>
      <c r="F35" s="47"/>
    </row>
    <row r="36" spans="1:6">
      <c r="A36" s="114" t="s">
        <v>87</v>
      </c>
      <c r="B36" s="48" t="s">
        <v>21</v>
      </c>
      <c r="C36" s="49" t="s">
        <v>21</v>
      </c>
      <c r="D36" s="49" t="s">
        <v>21</v>
      </c>
      <c r="E36" s="49"/>
      <c r="F36" s="50"/>
    </row>
    <row r="37" spans="1:6" ht="25.8">
      <c r="A37" s="114" t="s">
        <v>88</v>
      </c>
      <c r="B37" s="45" t="s">
        <v>21</v>
      </c>
      <c r="C37" s="46" t="s">
        <v>21</v>
      </c>
      <c r="D37" s="46" t="s">
        <v>21</v>
      </c>
      <c r="E37" s="46" t="s">
        <v>21</v>
      </c>
      <c r="F37" s="47"/>
    </row>
    <row r="38" spans="1:6">
      <c r="A38" s="114" t="s">
        <v>89</v>
      </c>
      <c r="B38" s="45" t="s">
        <v>21</v>
      </c>
      <c r="C38" s="46" t="s">
        <v>21</v>
      </c>
      <c r="D38" s="46"/>
      <c r="E38" s="46" t="s">
        <v>21</v>
      </c>
      <c r="F38" s="47"/>
    </row>
    <row r="39" spans="1:6">
      <c r="A39" s="114" t="s">
        <v>90</v>
      </c>
      <c r="B39" s="45" t="s">
        <v>21</v>
      </c>
      <c r="C39" s="46"/>
      <c r="D39" s="46"/>
      <c r="E39" s="46"/>
      <c r="F39" s="47" t="s">
        <v>21</v>
      </c>
    </row>
    <row r="40" spans="1:6">
      <c r="A40" s="114" t="s">
        <v>91</v>
      </c>
      <c r="B40" s="45" t="s">
        <v>21</v>
      </c>
      <c r="C40" s="46"/>
      <c r="D40" s="46" t="s">
        <v>21</v>
      </c>
      <c r="E40" s="46"/>
      <c r="F40" s="47"/>
    </row>
    <row r="41" spans="1:6">
      <c r="A41" s="114" t="s">
        <v>92</v>
      </c>
      <c r="B41" s="45" t="s">
        <v>21</v>
      </c>
      <c r="C41" s="46"/>
      <c r="D41" s="46"/>
      <c r="E41" s="46"/>
      <c r="F41" s="47" t="s">
        <v>21</v>
      </c>
    </row>
    <row r="42" spans="1:6">
      <c r="A42" s="114" t="s">
        <v>93</v>
      </c>
      <c r="B42" s="45" t="s">
        <v>21</v>
      </c>
      <c r="C42" s="46"/>
      <c r="D42" s="46" t="s">
        <v>21</v>
      </c>
      <c r="E42" s="46"/>
      <c r="F42" s="47"/>
    </row>
    <row r="43" spans="1:6">
      <c r="A43" s="114" t="s">
        <v>94</v>
      </c>
      <c r="B43" s="45" t="s">
        <v>21</v>
      </c>
      <c r="C43" s="46" t="s">
        <v>21</v>
      </c>
      <c r="D43" s="46" t="s">
        <v>21</v>
      </c>
      <c r="E43" s="46" t="s">
        <v>21</v>
      </c>
      <c r="F43" s="47"/>
    </row>
    <row r="44" spans="1:6" ht="25.8">
      <c r="A44" s="114" t="s">
        <v>95</v>
      </c>
      <c r="B44" s="45" t="s">
        <v>21</v>
      </c>
      <c r="C44" s="46" t="s">
        <v>21</v>
      </c>
      <c r="D44" s="46" t="s">
        <v>21</v>
      </c>
      <c r="E44" s="46"/>
      <c r="F44" s="47" t="s">
        <v>21</v>
      </c>
    </row>
    <row r="45" spans="1:6">
      <c r="A45" s="114" t="s">
        <v>96</v>
      </c>
      <c r="B45" s="45" t="s">
        <v>21</v>
      </c>
      <c r="C45" s="46"/>
      <c r="D45" s="46" t="s">
        <v>21</v>
      </c>
      <c r="E45" s="46"/>
      <c r="F45" s="47" t="s">
        <v>21</v>
      </c>
    </row>
    <row r="46" spans="1:6">
      <c r="A46" s="114" t="s">
        <v>97</v>
      </c>
      <c r="B46" s="45" t="s">
        <v>21</v>
      </c>
      <c r="C46" s="46" t="s">
        <v>21</v>
      </c>
      <c r="D46" s="46" t="s">
        <v>21</v>
      </c>
      <c r="E46" s="46" t="s">
        <v>21</v>
      </c>
      <c r="F46" s="47" t="s">
        <v>21</v>
      </c>
    </row>
    <row r="47" spans="1:6">
      <c r="A47" s="114" t="s">
        <v>98</v>
      </c>
      <c r="B47" s="45" t="s">
        <v>21</v>
      </c>
      <c r="C47" s="46" t="s">
        <v>21</v>
      </c>
      <c r="D47" s="46"/>
      <c r="E47" s="46"/>
      <c r="F47" s="47"/>
    </row>
    <row r="48" spans="1:6">
      <c r="A48" s="114" t="s">
        <v>99</v>
      </c>
      <c r="B48" s="45" t="s">
        <v>21</v>
      </c>
      <c r="C48" s="46" t="s">
        <v>21</v>
      </c>
      <c r="D48" s="46" t="s">
        <v>21</v>
      </c>
      <c r="E48" s="46"/>
      <c r="F48" s="47"/>
    </row>
    <row r="49" spans="1:6">
      <c r="A49" s="114" t="s">
        <v>100</v>
      </c>
      <c r="B49" s="45" t="s">
        <v>21</v>
      </c>
      <c r="C49" s="46" t="s">
        <v>21</v>
      </c>
      <c r="D49" s="46" t="s">
        <v>21</v>
      </c>
      <c r="E49" s="46"/>
      <c r="F49" s="47"/>
    </row>
    <row r="50" spans="1:6">
      <c r="A50" s="114" t="s">
        <v>101</v>
      </c>
      <c r="B50" s="45" t="s">
        <v>21</v>
      </c>
      <c r="C50" s="46" t="s">
        <v>21</v>
      </c>
      <c r="D50" s="46" t="s">
        <v>21</v>
      </c>
      <c r="E50" s="46"/>
      <c r="F50" s="47"/>
    </row>
    <row r="51" spans="1:6">
      <c r="A51" s="114" t="s">
        <v>102</v>
      </c>
      <c r="B51" s="45" t="s">
        <v>21</v>
      </c>
      <c r="C51" s="46" t="s">
        <v>21</v>
      </c>
      <c r="D51" s="46"/>
      <c r="E51" s="46"/>
      <c r="F51" s="47"/>
    </row>
    <row r="52" spans="1:6">
      <c r="A52" s="114" t="s">
        <v>103</v>
      </c>
      <c r="B52" s="45" t="s">
        <v>21</v>
      </c>
      <c r="C52" s="46" t="s">
        <v>21</v>
      </c>
      <c r="D52" s="46"/>
      <c r="E52" s="46"/>
      <c r="F52" s="47"/>
    </row>
    <row r="53" spans="1:6">
      <c r="A53" s="114" t="s">
        <v>104</v>
      </c>
      <c r="B53" s="45" t="s">
        <v>21</v>
      </c>
      <c r="C53" s="46" t="s">
        <v>21</v>
      </c>
      <c r="D53" s="46"/>
      <c r="E53" s="46"/>
      <c r="F53" s="47"/>
    </row>
    <row r="54" spans="1:6">
      <c r="A54" s="114" t="s">
        <v>105</v>
      </c>
      <c r="B54" s="45" t="s">
        <v>21</v>
      </c>
      <c r="C54" s="46" t="s">
        <v>21</v>
      </c>
      <c r="D54" s="46" t="s">
        <v>21</v>
      </c>
      <c r="E54" s="46" t="s">
        <v>21</v>
      </c>
      <c r="F54" s="47"/>
    </row>
    <row r="55" spans="1:6">
      <c r="A55" s="114" t="s">
        <v>106</v>
      </c>
      <c r="B55" s="45" t="s">
        <v>21</v>
      </c>
      <c r="C55" s="46" t="s">
        <v>21</v>
      </c>
      <c r="D55" s="46" t="s">
        <v>21</v>
      </c>
      <c r="E55" s="46" t="s">
        <v>21</v>
      </c>
      <c r="F55" s="47" t="s">
        <v>21</v>
      </c>
    </row>
    <row r="56" spans="1:6">
      <c r="A56" s="114" t="s">
        <v>107</v>
      </c>
      <c r="B56" s="45" t="s">
        <v>21</v>
      </c>
      <c r="C56" s="46" t="s">
        <v>21</v>
      </c>
      <c r="D56" s="46" t="s">
        <v>21</v>
      </c>
      <c r="E56" s="46" t="s">
        <v>21</v>
      </c>
      <c r="F56" s="47"/>
    </row>
    <row r="57" spans="1:6">
      <c r="A57" s="114" t="s">
        <v>108</v>
      </c>
      <c r="B57" s="45" t="s">
        <v>21</v>
      </c>
      <c r="C57" s="46" t="s">
        <v>21</v>
      </c>
      <c r="D57" s="46" t="s">
        <v>21</v>
      </c>
      <c r="E57" s="46" t="s">
        <v>21</v>
      </c>
      <c r="F57" s="47"/>
    </row>
    <row r="58" spans="1:6">
      <c r="A58" s="114" t="s">
        <v>109</v>
      </c>
      <c r="B58" s="45" t="s">
        <v>21</v>
      </c>
      <c r="C58" s="46" t="s">
        <v>21</v>
      </c>
      <c r="D58" s="46" t="s">
        <v>21</v>
      </c>
      <c r="E58" s="46" t="s">
        <v>21</v>
      </c>
      <c r="F58" s="47" t="s">
        <v>21</v>
      </c>
    </row>
    <row r="59" spans="1:6">
      <c r="A59" s="114" t="s">
        <v>110</v>
      </c>
      <c r="B59" s="45" t="s">
        <v>21</v>
      </c>
      <c r="C59" s="46" t="s">
        <v>21</v>
      </c>
      <c r="D59" s="46" t="s">
        <v>21</v>
      </c>
      <c r="E59" s="46" t="s">
        <v>21</v>
      </c>
      <c r="F59" s="47"/>
    </row>
    <row r="60" spans="1:6">
      <c r="A60" s="114" t="s">
        <v>111</v>
      </c>
      <c r="B60" s="45" t="s">
        <v>21</v>
      </c>
      <c r="C60" s="46" t="s">
        <v>21</v>
      </c>
      <c r="D60" s="46" t="s">
        <v>21</v>
      </c>
      <c r="E60" s="46" t="s">
        <v>21</v>
      </c>
      <c r="F60" s="47"/>
    </row>
    <row r="61" spans="1:6">
      <c r="A61" s="114" t="s">
        <v>112</v>
      </c>
      <c r="B61" s="45" t="s">
        <v>21</v>
      </c>
      <c r="C61" s="46" t="s">
        <v>21</v>
      </c>
      <c r="D61" s="46" t="s">
        <v>21</v>
      </c>
      <c r="E61" s="46" t="s">
        <v>21</v>
      </c>
      <c r="F61" s="47" t="s">
        <v>21</v>
      </c>
    </row>
    <row r="62" spans="1:6" ht="18" thickBot="1">
      <c r="A62" s="115" t="s">
        <v>113</v>
      </c>
      <c r="B62" s="51" t="s">
        <v>21</v>
      </c>
      <c r="C62" s="52" t="s">
        <v>21</v>
      </c>
      <c r="D62" s="52" t="s">
        <v>21</v>
      </c>
      <c r="E62" s="52" t="s">
        <v>21</v>
      </c>
      <c r="F62" s="53"/>
    </row>
  </sheetData>
  <sheetProtection algorithmName="SHA-512" hashValue="1Mm4mfWS0ZlxjkT5a4NPUkLo2ijcaTTsfnnWa403GLXU9W8G+2aj/vU9h9FYlQk1t1MgAAoRo6MYrdQ7zJGV0Q==" saltValue="N5yXhmFz4DxROHnnpEMtew==" spinCount="100000" sheet="1" objects="1" scenarios="1"/>
  <mergeCells count="3">
    <mergeCell ref="A2:F2"/>
    <mergeCell ref="A5:A6"/>
    <mergeCell ref="B5:F5"/>
  </mergeCells>
  <phoneticPr fontId="1"/>
  <dataValidations count="1">
    <dataValidation type="list" allowBlank="1" showInputMessage="1" showErrorMessage="1" sqref="B7:F53" xr:uid="{00000000-0002-0000-0300-000000000000}">
      <formula1>"　,○"</formula1>
    </dataValidation>
  </dataValidations>
  <pageMargins left="0.7" right="0.7" top="0.75" bottom="0.75" header="0.3" footer="0.3"/>
  <pageSetup paperSize="9" scale="7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2:K42"/>
  <sheetViews>
    <sheetView zoomScaleNormal="100" workbookViewId="0">
      <pane ySplit="6" topLeftCell="A7" activePane="bottomLeft" state="frozenSplit"/>
      <selection activeCell="I33" sqref="H33:I33"/>
      <selection pane="bottomLeft" activeCell="N20" sqref="N20"/>
    </sheetView>
  </sheetViews>
  <sheetFormatPr defaultColWidth="8.80859375" defaultRowHeight="17.7"/>
  <cols>
    <col min="1" max="1" width="28.47265625" customWidth="1"/>
  </cols>
  <sheetData>
    <row r="2" spans="1:11" ht="25.8">
      <c r="A2" s="177" t="s">
        <v>131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1" ht="15" customHeight="1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" customHeight="1" thickBot="1"/>
    <row r="5" spans="1:11" ht="18.75" customHeight="1" thickBot="1">
      <c r="A5" s="184" t="s">
        <v>2</v>
      </c>
      <c r="B5" s="188" t="s">
        <v>3</v>
      </c>
      <c r="C5" s="189"/>
      <c r="D5" s="189"/>
      <c r="E5" s="189"/>
      <c r="F5" s="190"/>
      <c r="G5" s="191" t="s">
        <v>4</v>
      </c>
      <c r="H5" s="192"/>
      <c r="I5" s="192"/>
      <c r="J5" s="192"/>
      <c r="K5" s="193"/>
    </row>
    <row r="6" spans="1:11" ht="116.7" thickBot="1">
      <c r="A6" s="185"/>
      <c r="B6" s="1" t="s">
        <v>6</v>
      </c>
      <c r="C6" s="2" t="s">
        <v>7</v>
      </c>
      <c r="D6" s="3" t="s">
        <v>8</v>
      </c>
      <c r="E6" s="2" t="s">
        <v>9</v>
      </c>
      <c r="F6" s="4" t="s">
        <v>10</v>
      </c>
      <c r="G6" s="94" t="str">
        <f>('授業リスト(学位)'!G$6)&amp;""</f>
        <v>共通知の展開力</v>
      </c>
      <c r="H6" s="92" t="str">
        <f>('授業リスト(学位)'!H$6)&amp;""</f>
        <v>専門知の創造力</v>
      </c>
      <c r="I6" s="92" t="str">
        <f>('授業リスト(学位)'!I$6)&amp;""</f>
        <v>共通技能の展開力</v>
      </c>
      <c r="J6" s="92" t="str">
        <f>('授業リスト(学位)'!J$6)&amp;""</f>
        <v>専門技能の開発力</v>
      </c>
      <c r="K6" s="93" t="str">
        <f>('授業リスト(学位)'!K$6)&amp;""</f>
        <v>国際的開発力</v>
      </c>
    </row>
    <row r="7" spans="1:11">
      <c r="A7" s="90" t="s">
        <v>114</v>
      </c>
      <c r="B7" s="57" t="s">
        <v>21</v>
      </c>
      <c r="C7" s="58" t="s">
        <v>115</v>
      </c>
      <c r="D7" s="58" t="s">
        <v>21</v>
      </c>
      <c r="E7" s="58"/>
      <c r="F7" s="59" t="s">
        <v>21</v>
      </c>
      <c r="G7" s="60" t="s">
        <v>21</v>
      </c>
      <c r="H7" s="58"/>
      <c r="I7" s="58"/>
      <c r="J7" s="58" t="s">
        <v>21</v>
      </c>
      <c r="K7" s="59"/>
    </row>
    <row r="8" spans="1:11">
      <c r="A8" s="90" t="s">
        <v>116</v>
      </c>
      <c r="B8" s="31"/>
      <c r="C8" s="32" t="s">
        <v>21</v>
      </c>
      <c r="D8" s="32" t="s">
        <v>21</v>
      </c>
      <c r="E8" s="32"/>
      <c r="F8" s="33"/>
      <c r="G8" s="62"/>
      <c r="H8" s="32" t="s">
        <v>21</v>
      </c>
      <c r="I8" s="32" t="s">
        <v>21</v>
      </c>
      <c r="J8" s="32"/>
      <c r="K8" s="33"/>
    </row>
    <row r="9" spans="1:11">
      <c r="A9" s="90" t="s">
        <v>117</v>
      </c>
      <c r="B9" s="31" t="s">
        <v>115</v>
      </c>
      <c r="C9" s="32"/>
      <c r="D9" s="32" t="s">
        <v>21</v>
      </c>
      <c r="E9" s="32" t="s">
        <v>21</v>
      </c>
      <c r="F9" s="33" t="s">
        <v>21</v>
      </c>
      <c r="G9" s="62" t="s">
        <v>21</v>
      </c>
      <c r="H9" s="32"/>
      <c r="I9" s="32" t="s">
        <v>21</v>
      </c>
      <c r="J9" s="32" t="s">
        <v>115</v>
      </c>
      <c r="K9" s="33"/>
    </row>
    <row r="10" spans="1:11" ht="18" thickBot="1">
      <c r="A10" s="91" t="s">
        <v>118</v>
      </c>
      <c r="B10" s="64"/>
      <c r="C10" s="65"/>
      <c r="D10" s="65"/>
      <c r="E10" s="65"/>
      <c r="F10" s="66"/>
      <c r="G10" s="67"/>
      <c r="H10" s="65"/>
      <c r="I10" s="65"/>
      <c r="J10" s="65" t="s">
        <v>21</v>
      </c>
      <c r="K10" s="66"/>
    </row>
    <row r="11" spans="1:11">
      <c r="A11" s="148" t="s">
        <v>137</v>
      </c>
      <c r="B11" s="159" t="s">
        <v>21</v>
      </c>
      <c r="C11" s="164" t="s">
        <v>21</v>
      </c>
      <c r="D11" s="160" t="s">
        <v>21</v>
      </c>
      <c r="E11" s="160" t="s">
        <v>21</v>
      </c>
      <c r="F11" s="161" t="s">
        <v>21</v>
      </c>
      <c r="G11" s="162" t="s">
        <v>21</v>
      </c>
      <c r="H11" s="164" t="s">
        <v>21</v>
      </c>
      <c r="I11" s="164" t="s">
        <v>21</v>
      </c>
      <c r="J11" s="160" t="s">
        <v>21</v>
      </c>
      <c r="K11" s="165" t="s">
        <v>21</v>
      </c>
    </row>
    <row r="12" spans="1:11">
      <c r="A12" s="148" t="s">
        <v>138</v>
      </c>
      <c r="B12" s="163" t="s">
        <v>21</v>
      </c>
      <c r="C12" s="164" t="s">
        <v>21</v>
      </c>
      <c r="D12" s="164" t="s">
        <v>21</v>
      </c>
      <c r="E12" s="164" t="s">
        <v>21</v>
      </c>
      <c r="F12" s="165"/>
      <c r="G12" s="166" t="s">
        <v>21</v>
      </c>
      <c r="H12" s="164" t="s">
        <v>21</v>
      </c>
      <c r="I12" s="164" t="s">
        <v>21</v>
      </c>
      <c r="J12" s="164" t="s">
        <v>21</v>
      </c>
      <c r="K12" s="165"/>
    </row>
    <row r="13" spans="1:11">
      <c r="A13" s="148" t="s">
        <v>139</v>
      </c>
      <c r="B13" s="163" t="s">
        <v>21</v>
      </c>
      <c r="C13" s="164" t="s">
        <v>21</v>
      </c>
      <c r="D13" s="164" t="s">
        <v>21</v>
      </c>
      <c r="E13" s="164" t="s">
        <v>21</v>
      </c>
      <c r="F13" s="165" t="s">
        <v>21</v>
      </c>
      <c r="G13" s="166" t="s">
        <v>21</v>
      </c>
      <c r="H13" s="164" t="s">
        <v>21</v>
      </c>
      <c r="I13" s="164" t="s">
        <v>21</v>
      </c>
      <c r="J13" s="164" t="s">
        <v>21</v>
      </c>
      <c r="K13" s="165" t="s">
        <v>21</v>
      </c>
    </row>
    <row r="14" spans="1:11">
      <c r="A14" s="148" t="s">
        <v>140</v>
      </c>
      <c r="B14" s="163" t="s">
        <v>21</v>
      </c>
      <c r="C14" s="164" t="s">
        <v>21</v>
      </c>
      <c r="D14" s="164" t="s">
        <v>21</v>
      </c>
      <c r="E14" s="164" t="s">
        <v>21</v>
      </c>
      <c r="F14" s="165"/>
      <c r="G14" s="166" t="s">
        <v>21</v>
      </c>
      <c r="H14" s="164" t="s">
        <v>21</v>
      </c>
      <c r="I14" s="164" t="s">
        <v>21</v>
      </c>
      <c r="J14" s="164" t="s">
        <v>21</v>
      </c>
      <c r="K14" s="165"/>
    </row>
    <row r="15" spans="1:11">
      <c r="A15" s="148" t="s">
        <v>135</v>
      </c>
      <c r="B15" s="163" t="s">
        <v>21</v>
      </c>
      <c r="C15" s="164" t="s">
        <v>21</v>
      </c>
      <c r="D15" s="164" t="s">
        <v>21</v>
      </c>
      <c r="E15" s="164" t="s">
        <v>21</v>
      </c>
      <c r="F15" s="165" t="s">
        <v>21</v>
      </c>
      <c r="G15" s="166" t="s">
        <v>21</v>
      </c>
      <c r="H15" s="164" t="s">
        <v>21</v>
      </c>
      <c r="I15" s="164" t="s">
        <v>21</v>
      </c>
      <c r="J15" s="164" t="s">
        <v>21</v>
      </c>
      <c r="K15" s="165" t="s">
        <v>21</v>
      </c>
    </row>
    <row r="16" spans="1:11">
      <c r="A16" s="148" t="s">
        <v>141</v>
      </c>
      <c r="B16" s="163" t="s">
        <v>21</v>
      </c>
      <c r="C16" s="164" t="s">
        <v>21</v>
      </c>
      <c r="D16" s="164" t="s">
        <v>21</v>
      </c>
      <c r="E16" s="164" t="s">
        <v>21</v>
      </c>
      <c r="F16" s="165"/>
      <c r="G16" s="166" t="s">
        <v>21</v>
      </c>
      <c r="H16" s="164" t="s">
        <v>21</v>
      </c>
      <c r="I16" s="164" t="s">
        <v>21</v>
      </c>
      <c r="J16" s="164" t="s">
        <v>21</v>
      </c>
      <c r="K16" s="165"/>
    </row>
    <row r="17" spans="1:11">
      <c r="A17" s="148" t="s">
        <v>142</v>
      </c>
      <c r="B17" s="163" t="s">
        <v>21</v>
      </c>
      <c r="C17" s="164" t="s">
        <v>21</v>
      </c>
      <c r="D17" s="164" t="s">
        <v>21</v>
      </c>
      <c r="E17" s="164" t="s">
        <v>21</v>
      </c>
      <c r="F17" s="165" t="s">
        <v>21</v>
      </c>
      <c r="G17" s="166" t="s">
        <v>21</v>
      </c>
      <c r="H17" s="164" t="s">
        <v>21</v>
      </c>
      <c r="I17" s="164" t="s">
        <v>21</v>
      </c>
      <c r="J17" s="164" t="s">
        <v>21</v>
      </c>
      <c r="K17" s="165" t="s">
        <v>21</v>
      </c>
    </row>
    <row r="18" spans="1:11">
      <c r="A18" s="148" t="s">
        <v>143</v>
      </c>
      <c r="B18" s="163" t="s">
        <v>21</v>
      </c>
      <c r="C18" s="164" t="s">
        <v>21</v>
      </c>
      <c r="D18" s="164" t="s">
        <v>21</v>
      </c>
      <c r="E18" s="164" t="s">
        <v>21</v>
      </c>
      <c r="F18" s="165" t="s">
        <v>21</v>
      </c>
      <c r="G18" s="166" t="s">
        <v>21</v>
      </c>
      <c r="H18" s="164" t="s">
        <v>21</v>
      </c>
      <c r="I18" s="164" t="s">
        <v>21</v>
      </c>
      <c r="J18" s="164" t="s">
        <v>21</v>
      </c>
      <c r="K18" s="165" t="s">
        <v>21</v>
      </c>
    </row>
    <row r="19" spans="1:11">
      <c r="A19" s="148" t="s">
        <v>144</v>
      </c>
      <c r="B19" s="163" t="s">
        <v>21</v>
      </c>
      <c r="C19" s="164" t="s">
        <v>21</v>
      </c>
      <c r="D19" s="164" t="s">
        <v>21</v>
      </c>
      <c r="E19" s="164" t="s">
        <v>21</v>
      </c>
      <c r="F19" s="165" t="s">
        <v>21</v>
      </c>
      <c r="G19" s="166" t="s">
        <v>21</v>
      </c>
      <c r="H19" s="164" t="s">
        <v>21</v>
      </c>
      <c r="I19" s="164" t="s">
        <v>21</v>
      </c>
      <c r="J19" s="164" t="s">
        <v>21</v>
      </c>
      <c r="K19" s="165" t="s">
        <v>21</v>
      </c>
    </row>
    <row r="20" spans="1:11">
      <c r="A20" s="148" t="s">
        <v>145</v>
      </c>
      <c r="B20" s="163" t="s">
        <v>21</v>
      </c>
      <c r="C20" s="164" t="s">
        <v>21</v>
      </c>
      <c r="D20" s="164" t="s">
        <v>21</v>
      </c>
      <c r="E20" s="164" t="s">
        <v>21</v>
      </c>
      <c r="F20" s="165" t="s">
        <v>21</v>
      </c>
      <c r="G20" s="166" t="s">
        <v>21</v>
      </c>
      <c r="H20" s="164" t="s">
        <v>21</v>
      </c>
      <c r="I20" s="164" t="s">
        <v>21</v>
      </c>
      <c r="J20" s="164" t="s">
        <v>21</v>
      </c>
      <c r="K20" s="165" t="s">
        <v>21</v>
      </c>
    </row>
    <row r="21" spans="1:11">
      <c r="A21" s="148" t="s">
        <v>130</v>
      </c>
      <c r="B21" s="163" t="s">
        <v>21</v>
      </c>
      <c r="C21" s="164" t="s">
        <v>21</v>
      </c>
      <c r="D21" s="164" t="s">
        <v>21</v>
      </c>
      <c r="E21" s="164" t="s">
        <v>21</v>
      </c>
      <c r="F21" s="165" t="s">
        <v>21</v>
      </c>
      <c r="G21" s="166" t="s">
        <v>21</v>
      </c>
      <c r="H21" s="164" t="s">
        <v>21</v>
      </c>
      <c r="I21" s="164" t="s">
        <v>21</v>
      </c>
      <c r="J21" s="164" t="s">
        <v>21</v>
      </c>
      <c r="K21" s="165" t="s">
        <v>21</v>
      </c>
    </row>
    <row r="22" spans="1:11">
      <c r="A22" s="148" t="s">
        <v>128</v>
      </c>
      <c r="B22" s="163" t="s">
        <v>21</v>
      </c>
      <c r="C22" s="164" t="s">
        <v>21</v>
      </c>
      <c r="D22" s="164" t="s">
        <v>21</v>
      </c>
      <c r="E22" s="164" t="s">
        <v>21</v>
      </c>
      <c r="F22" s="165"/>
      <c r="G22" s="166" t="s">
        <v>21</v>
      </c>
      <c r="H22" s="164" t="s">
        <v>21</v>
      </c>
      <c r="I22" s="164" t="s">
        <v>21</v>
      </c>
      <c r="J22" s="164" t="s">
        <v>21</v>
      </c>
      <c r="K22" s="165"/>
    </row>
    <row r="23" spans="1:11">
      <c r="A23" s="148" t="s">
        <v>129</v>
      </c>
      <c r="B23" s="163" t="s">
        <v>21</v>
      </c>
      <c r="C23" s="164" t="s">
        <v>21</v>
      </c>
      <c r="D23" s="164" t="s">
        <v>21</v>
      </c>
      <c r="E23" s="164" t="s">
        <v>21</v>
      </c>
      <c r="F23" s="165" t="s">
        <v>21</v>
      </c>
      <c r="G23" s="166" t="s">
        <v>21</v>
      </c>
      <c r="H23" s="164" t="s">
        <v>21</v>
      </c>
      <c r="I23" s="164" t="s">
        <v>21</v>
      </c>
      <c r="J23" s="164" t="s">
        <v>21</v>
      </c>
      <c r="K23" s="165" t="s">
        <v>21</v>
      </c>
    </row>
    <row r="24" spans="1:11">
      <c r="A24" s="148" t="s">
        <v>136</v>
      </c>
      <c r="B24" s="163" t="s">
        <v>21</v>
      </c>
      <c r="C24" s="164" t="s">
        <v>21</v>
      </c>
      <c r="D24" s="164" t="s">
        <v>21</v>
      </c>
      <c r="E24" s="164" t="s">
        <v>21</v>
      </c>
      <c r="F24" s="165"/>
      <c r="G24" s="166" t="s">
        <v>21</v>
      </c>
      <c r="H24" s="164" t="s">
        <v>21</v>
      </c>
      <c r="I24" s="164" t="s">
        <v>21</v>
      </c>
      <c r="J24" s="164" t="s">
        <v>21</v>
      </c>
      <c r="K24" s="165"/>
    </row>
    <row r="25" spans="1:11">
      <c r="A25" s="38" t="s">
        <v>133</v>
      </c>
      <c r="B25" s="45"/>
      <c r="C25" s="46"/>
      <c r="D25" s="46"/>
      <c r="E25" s="46"/>
      <c r="F25" s="47"/>
      <c r="G25" s="157"/>
      <c r="H25" s="46"/>
      <c r="I25" s="46"/>
      <c r="J25" s="46" t="s">
        <v>21</v>
      </c>
      <c r="K25" s="47"/>
    </row>
    <row r="26" spans="1:11">
      <c r="A26" s="38" t="s">
        <v>134</v>
      </c>
      <c r="B26" s="45"/>
      <c r="C26" s="46"/>
      <c r="D26" s="46"/>
      <c r="E26" s="46"/>
      <c r="F26" s="47"/>
      <c r="G26" s="157"/>
      <c r="H26" s="46"/>
      <c r="I26" s="46"/>
      <c r="J26" s="46" t="s">
        <v>21</v>
      </c>
      <c r="K26" s="47"/>
    </row>
    <row r="27" spans="1:11">
      <c r="A27" s="38"/>
      <c r="B27" s="45"/>
      <c r="C27" s="46"/>
      <c r="D27" s="46"/>
      <c r="E27" s="46"/>
      <c r="F27" s="47"/>
      <c r="G27" s="157"/>
      <c r="H27" s="46"/>
      <c r="I27" s="46"/>
      <c r="J27" s="46"/>
      <c r="K27" s="47"/>
    </row>
    <row r="28" spans="1:11">
      <c r="A28" s="38"/>
      <c r="B28" s="45"/>
      <c r="C28" s="46"/>
      <c r="D28" s="46"/>
      <c r="E28" s="46"/>
      <c r="F28" s="47"/>
      <c r="G28" s="157"/>
      <c r="H28" s="46"/>
      <c r="I28" s="46"/>
      <c r="J28" s="46"/>
      <c r="K28" s="47"/>
    </row>
    <row r="29" spans="1:11">
      <c r="A29" s="38"/>
      <c r="B29" s="45"/>
      <c r="C29" s="46"/>
      <c r="D29" s="46"/>
      <c r="E29" s="46"/>
      <c r="F29" s="47"/>
      <c r="G29" s="157"/>
      <c r="H29" s="46"/>
      <c r="I29" s="46"/>
      <c r="J29" s="46"/>
      <c r="K29" s="47"/>
    </row>
    <row r="30" spans="1:11">
      <c r="A30" s="38"/>
      <c r="B30" s="45"/>
      <c r="C30" s="46"/>
      <c r="D30" s="46"/>
      <c r="E30" s="46"/>
      <c r="F30" s="47"/>
      <c r="G30" s="157"/>
      <c r="H30" s="46"/>
      <c r="I30" s="46"/>
      <c r="J30" s="46"/>
      <c r="K30" s="47"/>
    </row>
    <row r="31" spans="1:11">
      <c r="A31" s="38"/>
      <c r="B31" s="45"/>
      <c r="C31" s="46"/>
      <c r="D31" s="46"/>
      <c r="E31" s="46"/>
      <c r="F31" s="47"/>
      <c r="G31" s="157"/>
      <c r="H31" s="46"/>
      <c r="I31" s="46"/>
      <c r="J31" s="46"/>
      <c r="K31" s="47"/>
    </row>
    <row r="32" spans="1:11">
      <c r="A32" s="38"/>
      <c r="B32" s="45"/>
      <c r="C32" s="46"/>
      <c r="D32" s="46"/>
      <c r="E32" s="46"/>
      <c r="F32" s="47"/>
      <c r="G32" s="157"/>
      <c r="H32" s="46"/>
      <c r="I32" s="46"/>
      <c r="J32" s="46"/>
      <c r="K32" s="47"/>
    </row>
    <row r="33" spans="1:11">
      <c r="A33" s="38"/>
      <c r="B33" s="45"/>
      <c r="C33" s="46"/>
      <c r="D33" s="46"/>
      <c r="E33" s="46"/>
      <c r="F33" s="47"/>
      <c r="G33" s="157"/>
      <c r="H33" s="46"/>
      <c r="I33" s="46"/>
      <c r="J33" s="46"/>
      <c r="K33" s="47"/>
    </row>
    <row r="34" spans="1:11">
      <c r="A34" s="38"/>
      <c r="B34" s="45"/>
      <c r="C34" s="46"/>
      <c r="D34" s="46"/>
      <c r="E34" s="46"/>
      <c r="F34" s="47"/>
      <c r="G34" s="157"/>
      <c r="H34" s="46"/>
      <c r="I34" s="46"/>
      <c r="J34" s="46"/>
      <c r="K34" s="47"/>
    </row>
    <row r="35" spans="1:11">
      <c r="A35" s="38"/>
      <c r="B35" s="45"/>
      <c r="C35" s="46"/>
      <c r="D35" s="46"/>
      <c r="E35" s="46"/>
      <c r="F35" s="47"/>
      <c r="G35" s="157"/>
      <c r="H35" s="46"/>
      <c r="I35" s="46"/>
      <c r="J35" s="46"/>
      <c r="K35" s="47"/>
    </row>
    <row r="36" spans="1:11">
      <c r="A36" s="38"/>
      <c r="B36" s="45"/>
      <c r="C36" s="46"/>
      <c r="D36" s="46"/>
      <c r="E36" s="46"/>
      <c r="F36" s="47"/>
      <c r="G36" s="157"/>
      <c r="H36" s="46"/>
      <c r="I36" s="46"/>
      <c r="J36" s="46"/>
      <c r="K36" s="47"/>
    </row>
    <row r="37" spans="1:11">
      <c r="A37" s="38"/>
      <c r="B37" s="45"/>
      <c r="C37" s="46"/>
      <c r="D37" s="46"/>
      <c r="E37" s="46"/>
      <c r="F37" s="47"/>
      <c r="G37" s="157"/>
      <c r="H37" s="46"/>
      <c r="I37" s="46"/>
      <c r="J37" s="46"/>
      <c r="K37" s="47"/>
    </row>
    <row r="38" spans="1:11">
      <c r="A38" s="38"/>
      <c r="B38" s="45"/>
      <c r="C38" s="46"/>
      <c r="D38" s="46"/>
      <c r="E38" s="46"/>
      <c r="F38" s="47"/>
      <c r="G38" s="157"/>
      <c r="H38" s="46"/>
      <c r="I38" s="46"/>
      <c r="J38" s="46"/>
      <c r="K38" s="47"/>
    </row>
    <row r="39" spans="1:11">
      <c r="A39" s="38"/>
      <c r="B39" s="45"/>
      <c r="C39" s="46"/>
      <c r="D39" s="46"/>
      <c r="E39" s="46"/>
      <c r="F39" s="47"/>
      <c r="G39" s="157"/>
      <c r="H39" s="46"/>
      <c r="I39" s="46"/>
      <c r="J39" s="46"/>
      <c r="K39" s="47"/>
    </row>
    <row r="40" spans="1:11">
      <c r="A40" s="38"/>
      <c r="B40" s="45"/>
      <c r="C40" s="46"/>
      <c r="D40" s="46"/>
      <c r="E40" s="46"/>
      <c r="F40" s="47"/>
      <c r="G40" s="157"/>
      <c r="H40" s="46"/>
      <c r="I40" s="46"/>
      <c r="J40" s="46"/>
      <c r="K40" s="47"/>
    </row>
    <row r="41" spans="1:11">
      <c r="A41" s="38"/>
      <c r="B41" s="45"/>
      <c r="C41" s="46"/>
      <c r="D41" s="46"/>
      <c r="E41" s="46"/>
      <c r="F41" s="47"/>
      <c r="G41" s="157"/>
      <c r="H41" s="46"/>
      <c r="I41" s="46"/>
      <c r="J41" s="46"/>
      <c r="K41" s="47"/>
    </row>
    <row r="42" spans="1:11" ht="18" thickBot="1">
      <c r="A42" s="87"/>
      <c r="B42" s="51"/>
      <c r="C42" s="52"/>
      <c r="D42" s="52"/>
      <c r="E42" s="52"/>
      <c r="F42" s="53"/>
      <c r="G42" s="158"/>
      <c r="H42" s="52"/>
      <c r="I42" s="52"/>
      <c r="J42" s="52"/>
      <c r="K42" s="53"/>
    </row>
  </sheetData>
  <mergeCells count="4">
    <mergeCell ref="A2:K2"/>
    <mergeCell ref="A5:A6"/>
    <mergeCell ref="B5:F5"/>
    <mergeCell ref="G5:K5"/>
  </mergeCells>
  <phoneticPr fontId="1"/>
  <dataValidations count="1">
    <dataValidation type="list" allowBlank="1" showInputMessage="1" showErrorMessage="1" sqref="B7:K42" xr:uid="{00000000-0002-0000-0400-000000000000}">
      <formula1>"　,○"</formula1>
    </dataValidation>
  </dataValidations>
  <pageMargins left="0.7" right="0.7" top="0.75" bottom="0.75" header="0.3" footer="0.3"/>
  <pageSetup paperSize="9" scale="76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A9E8F28215EC429687B37BE8E88B0C" ma:contentTypeVersion="6" ma:contentTypeDescription="新しいドキュメントを作成します。" ma:contentTypeScope="" ma:versionID="d4c7099843a5a9eefdebe54a9c58ad05">
  <xsd:schema xmlns:xsd="http://www.w3.org/2001/XMLSchema" xmlns:xs="http://www.w3.org/2001/XMLSchema" xmlns:p="http://schemas.microsoft.com/office/2006/metadata/properties" xmlns:ns2="d970d633-9471-4c9c-81bf-f619d4c5de4a" xmlns:ns3="dcb0b630-ff9e-4c47-9537-066b2226bebb" targetNamespace="http://schemas.microsoft.com/office/2006/metadata/properties" ma:root="true" ma:fieldsID="466b6c7fccd69608b2e54b1d1609564f" ns2:_="" ns3:_="">
    <xsd:import namespace="d970d633-9471-4c9c-81bf-f619d4c5de4a"/>
    <xsd:import namespace="dcb0b630-ff9e-4c47-9537-066b2226be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0d633-9471-4c9c-81bf-f619d4c5de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0b630-ff9e-4c47-9537-066b2226be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BB1B8F-1FEA-4D6E-80EE-B1B56B2C31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8C6725-8786-412C-987B-38D6928D4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70d633-9471-4c9c-81bf-f619d4c5de4a"/>
    <ds:schemaRef ds:uri="dcb0b630-ff9e-4c47-9537-066b2226be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ED60C8-BBDE-463A-AE57-AABCA3AF85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評価版</vt:lpstr>
      <vt:lpstr>授業リスト(学位)</vt:lpstr>
      <vt:lpstr>授業リスト(学術院)</vt:lpstr>
      <vt:lpstr>授業リスト(大学院)</vt:lpstr>
      <vt:lpstr>授業以外リスト</vt:lpstr>
    </vt:vector>
  </TitlesOfParts>
  <Manager/>
  <Company>筑波大学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門間貴史</dc:creator>
  <cp:keywords/>
  <dc:description/>
  <cp:lastModifiedBy>Ichita 下田</cp:lastModifiedBy>
  <cp:revision/>
  <cp:lastPrinted>2021-12-14T05:55:19Z</cp:lastPrinted>
  <dcterms:created xsi:type="dcterms:W3CDTF">2021-11-02T04:35:44Z</dcterms:created>
  <dcterms:modified xsi:type="dcterms:W3CDTF">2023-10-02T03:07:46Z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0x01010034A9E8F28215EC429687B37BE8E88B0C</vt:lpwstr>
  </property>
</Properties>
</file>